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R:\FUNDS\COMMERCIAL GAMING\6_Weekly Website Reports_Commercial\"/>
    </mc:Choice>
  </mc:AlternateContent>
  <xr:revisionPtr revIDLastSave="0" documentId="13_ncr:1_{9C16D077-0BA7-42D3-B426-B0CBB02828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ivers Weekly FY 24-25" sheetId="10" r:id="rId1"/>
    <sheet name="Rivers Weekly FY 23-24" sheetId="9" r:id="rId2"/>
    <sheet name="Rivers Weekly FY 22-23" sheetId="8" r:id="rId3"/>
    <sheet name="Rivers Weekly FY 21-22" sheetId="7" r:id="rId4"/>
    <sheet name="Rivers Weekly FY 20-21" sheetId="6" r:id="rId5"/>
    <sheet name="Rivers Weekly FY 19-20" sheetId="5" r:id="rId6"/>
    <sheet name="Rivers Weekly FY 18-19" sheetId="3" r:id="rId7"/>
    <sheet name="Rivers Weekly FY 17-18" sheetId="1" r:id="rId8"/>
    <sheet name="Rivers Weekly FY 16-17" sheetId="2" r:id="rId9"/>
  </sheets>
  <definedNames>
    <definedName name="_xlnm.Print_Area" localSheetId="8">'Rivers Weekly FY 16-17'!$A$1:$P$72</definedName>
    <definedName name="_xlnm.Print_Area" localSheetId="7">'Rivers Weekly FY 17-18'!$A$1:$P$70</definedName>
    <definedName name="_xlnm.Print_Area" localSheetId="6">'Rivers Weekly FY 18-19'!$A$1:$P$70</definedName>
    <definedName name="_xlnm.Print_Area" localSheetId="5">'Rivers Weekly FY 19-20'!$A$1:$R$72</definedName>
    <definedName name="_xlnm.Print_Area" localSheetId="4">'Rivers Weekly FY 20-21'!$A$1:$R$73</definedName>
    <definedName name="_xlnm.Print_Area" localSheetId="3">'Rivers Weekly FY 21-22'!$A$1:$S$73</definedName>
    <definedName name="_xlnm.Print_Area" localSheetId="2">'Rivers Weekly FY 22-23'!$A$1:$S$73</definedName>
    <definedName name="_xlnm.Print_Area" localSheetId="1">'Rivers Weekly FY 23-24'!$A$1:$S$73</definedName>
    <definedName name="_xlnm.Print_Area" localSheetId="0">'Rivers Weekly FY 24-25'!$A$1:$S$73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9" i="10" l="1"/>
  <c r="S38" i="10"/>
  <c r="S37" i="10"/>
  <c r="S36" i="10"/>
  <c r="S35" i="10"/>
  <c r="S34" i="10"/>
  <c r="S33" i="10"/>
  <c r="S32" i="10" l="1"/>
  <c r="S31" i="10"/>
  <c r="F31" i="10"/>
  <c r="S30" i="10"/>
  <c r="S29" i="10"/>
  <c r="F29" i="10"/>
  <c r="S28" i="10"/>
  <c r="S27" i="10"/>
  <c r="S26" i="10"/>
  <c r="S25" i="10"/>
  <c r="S24" i="10" l="1"/>
  <c r="S23" i="10"/>
  <c r="S22" i="10"/>
  <c r="S21" i="10"/>
  <c r="S20" i="10" l="1"/>
  <c r="S19" i="10" l="1"/>
  <c r="S18" i="10" l="1"/>
  <c r="S17" i="10"/>
  <c r="S16" i="10"/>
  <c r="S15" i="10"/>
  <c r="M67" i="10"/>
  <c r="S65" i="9"/>
  <c r="Q67" i="10"/>
  <c r="P67" i="10"/>
  <c r="N67" i="10"/>
  <c r="K67" i="10"/>
  <c r="J67" i="10"/>
  <c r="I67" i="10"/>
  <c r="D67" i="10"/>
  <c r="F67" i="10" s="1"/>
  <c r="C67" i="10"/>
  <c r="B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0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S14" i="10"/>
  <c r="F14" i="10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67" i="10" l="1"/>
  <c r="S30" i="9"/>
  <c r="S29" i="9"/>
  <c r="S28" i="9"/>
  <c r="S27" i="9"/>
  <c r="S26" i="9"/>
  <c r="S25" i="9"/>
  <c r="S24" i="9"/>
  <c r="S23" i="9"/>
  <c r="S22" i="9" l="1"/>
  <c r="S21" i="9"/>
  <c r="S20" i="9"/>
  <c r="S19" i="9"/>
  <c r="S18" i="9"/>
  <c r="S17" i="9"/>
  <c r="S16" i="9"/>
  <c r="S15" i="9"/>
  <c r="Q67" i="9"/>
  <c r="P67" i="9"/>
  <c r="N67" i="9"/>
  <c r="M67" i="9"/>
  <c r="K67" i="9"/>
  <c r="J67" i="9"/>
  <c r="I67" i="9"/>
  <c r="D67" i="9"/>
  <c r="F67" i="9" s="1"/>
  <c r="C67" i="9"/>
  <c r="B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S14" i="9"/>
  <c r="F14" i="9"/>
  <c r="S65" i="8"/>
  <c r="F67" i="8"/>
  <c r="F65" i="8"/>
  <c r="S64" i="8"/>
  <c r="F64" i="8"/>
  <c r="S63" i="8"/>
  <c r="F63" i="8"/>
  <c r="F62" i="8"/>
  <c r="S67" i="9" l="1"/>
  <c r="S62" i="8"/>
  <c r="S61" i="8"/>
  <c r="F61" i="8"/>
  <c r="S60" i="8"/>
  <c r="S59" i="8" l="1"/>
  <c r="S58" i="8"/>
  <c r="S57" i="8"/>
  <c r="S56" i="8"/>
  <c r="S55" i="8"/>
  <c r="S54" i="8"/>
  <c r="F53" i="8"/>
  <c r="S53" i="8"/>
  <c r="S52" i="8"/>
  <c r="S51" i="8"/>
  <c r="S50" i="8"/>
  <c r="S49" i="8"/>
  <c r="S48" i="8"/>
  <c r="S47" i="8"/>
  <c r="S46" i="8"/>
  <c r="S45" i="8"/>
  <c r="F45" i="8"/>
  <c r="S44" i="8"/>
  <c r="S43" i="8"/>
  <c r="S42" i="8"/>
  <c r="S41" i="8"/>
  <c r="S40" i="8" l="1"/>
  <c r="S39" i="8" l="1"/>
  <c r="S38" i="8"/>
  <c r="S37" i="8"/>
  <c r="S36" i="8"/>
  <c r="S35" i="8"/>
  <c r="S34" i="8"/>
  <c r="S33" i="8"/>
  <c r="S32" i="8"/>
  <c r="S31" i="8"/>
  <c r="S30" i="8"/>
  <c r="S29" i="8"/>
  <c r="S28" i="8"/>
  <c r="F28" i="8"/>
  <c r="S27" i="8"/>
  <c r="S26" i="8"/>
  <c r="S25" i="8"/>
  <c r="S24" i="8"/>
  <c r="S23" i="8" l="1"/>
  <c r="S22" i="8"/>
  <c r="S21" i="8"/>
  <c r="S20" i="8"/>
  <c r="S19" i="8"/>
  <c r="S18" i="8"/>
  <c r="S17" i="8"/>
  <c r="S16" i="8"/>
  <c r="S15" i="8"/>
  <c r="M67" i="8" l="1"/>
  <c r="F14" i="8" l="1"/>
  <c r="S65" i="7" l="1"/>
  <c r="F65" i="7"/>
  <c r="S64" i="7"/>
  <c r="F64" i="7"/>
  <c r="S63" i="7" l="1"/>
  <c r="F63" i="7"/>
  <c r="S62" i="7" l="1"/>
  <c r="F62" i="7"/>
  <c r="S61" i="7" l="1"/>
  <c r="F61" i="7"/>
  <c r="Q67" i="8" l="1"/>
  <c r="P67" i="8"/>
  <c r="N67" i="8"/>
  <c r="K67" i="8"/>
  <c r="J67" i="8"/>
  <c r="I67" i="8"/>
  <c r="D67" i="8"/>
  <c r="C67" i="8"/>
  <c r="B67" i="8"/>
  <c r="F66" i="8"/>
  <c r="F60" i="8"/>
  <c r="F59" i="8"/>
  <c r="F58" i="8"/>
  <c r="F57" i="8"/>
  <c r="F56" i="8"/>
  <c r="F55" i="8"/>
  <c r="F54" i="8"/>
  <c r="F52" i="8"/>
  <c r="F51" i="8"/>
  <c r="F50" i="8"/>
  <c r="F49" i="8"/>
  <c r="F48" i="8"/>
  <c r="F47" i="8"/>
  <c r="F46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S14" i="8"/>
  <c r="S60" i="7"/>
  <c r="F60" i="7"/>
  <c r="S67" i="8" l="1"/>
  <c r="S59" i="7"/>
  <c r="F58" i="7"/>
  <c r="F59" i="7"/>
  <c r="S58" i="7"/>
  <c r="S57" i="7"/>
  <c r="F57" i="7" l="1"/>
  <c r="S56" i="7"/>
  <c r="F56" i="7" l="1"/>
  <c r="S55" i="7" l="1"/>
  <c r="F55" i="7"/>
  <c r="S54" i="7" l="1"/>
  <c r="F54" i="7"/>
  <c r="S53" i="7"/>
  <c r="F53" i="7"/>
  <c r="S52" i="7" l="1"/>
  <c r="F52" i="7"/>
  <c r="S51" i="7" l="1"/>
  <c r="F51" i="7"/>
  <c r="S50" i="7"/>
  <c r="F50" i="7"/>
  <c r="S49" i="7" l="1"/>
  <c r="F49" i="7"/>
  <c r="S48" i="7"/>
  <c r="F48" i="7"/>
  <c r="S47" i="7"/>
  <c r="F47" i="7"/>
  <c r="S46" i="7" l="1"/>
  <c r="F46" i="7"/>
  <c r="S45" i="7"/>
  <c r="F45" i="7"/>
  <c r="S44" i="7" l="1"/>
  <c r="F44" i="7"/>
  <c r="S43" i="7"/>
  <c r="F43" i="7"/>
  <c r="S42" i="7" l="1"/>
  <c r="F42" i="7"/>
  <c r="S41" i="7" l="1"/>
  <c r="F41" i="7"/>
  <c r="S40" i="7"/>
  <c r="F40" i="7"/>
  <c r="S39" i="7"/>
  <c r="F39" i="7"/>
  <c r="S38" i="7" l="1"/>
  <c r="F38" i="7"/>
  <c r="S37" i="7"/>
  <c r="M67" i="7"/>
  <c r="S36" i="7"/>
  <c r="S35" i="7"/>
  <c r="S34" i="7"/>
  <c r="P67" i="7"/>
  <c r="S33" i="7"/>
  <c r="S32" i="7" l="1"/>
  <c r="S31" i="7"/>
  <c r="S30" i="7" l="1"/>
  <c r="S29" i="7"/>
  <c r="S28" i="7" l="1"/>
  <c r="S27" i="7" l="1"/>
  <c r="S26" i="7" l="1"/>
  <c r="S25" i="7" l="1"/>
  <c r="S24" i="7" l="1"/>
  <c r="S23" i="7" l="1"/>
  <c r="S22" i="7" l="1"/>
  <c r="S21" i="7" l="1"/>
  <c r="S20" i="7" l="1"/>
  <c r="S19" i="7" l="1"/>
  <c r="S18" i="7" l="1"/>
  <c r="S17" i="7" l="1"/>
  <c r="S16" i="7" l="1"/>
  <c r="S15" i="7" l="1"/>
  <c r="S14" i="7" l="1"/>
  <c r="F14" i="7"/>
  <c r="A15" i="7" l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Q67" i="7"/>
  <c r="N67" i="7"/>
  <c r="K67" i="7"/>
  <c r="J67" i="7"/>
  <c r="I67" i="7"/>
  <c r="D67" i="7"/>
  <c r="F67" i="7" s="1"/>
  <c r="C67" i="7"/>
  <c r="B67" i="7"/>
  <c r="F66" i="7"/>
  <c r="S67" i="7"/>
  <c r="F37" i="7"/>
  <c r="F36" i="7"/>
  <c r="F35" i="7"/>
  <c r="F34" i="7"/>
  <c r="F33" i="7"/>
  <c r="F32" i="7"/>
  <c r="F31" i="7"/>
  <c r="F30" i="7"/>
  <c r="F29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67" i="6" l="1"/>
  <c r="R66" i="6"/>
  <c r="R65" i="6" l="1"/>
  <c r="R64" i="6" l="1"/>
  <c r="R63" i="6" l="1"/>
  <c r="R62" i="6" l="1"/>
  <c r="R61" i="6" l="1"/>
  <c r="R60" i="6" l="1"/>
  <c r="R59" i="6" l="1"/>
  <c r="R58" i="6" l="1"/>
  <c r="R57" i="6" l="1"/>
  <c r="R56" i="6" l="1"/>
  <c r="R55" i="6" l="1"/>
  <c r="R54" i="6" l="1"/>
  <c r="R53" i="6" l="1"/>
  <c r="R52" i="6" l="1"/>
  <c r="R51" i="6" l="1"/>
  <c r="R50" i="6" l="1"/>
  <c r="R49" i="6" l="1"/>
  <c r="R48" i="6" l="1"/>
  <c r="R47" i="6" l="1"/>
  <c r="R46" i="6" l="1"/>
  <c r="R45" i="6" l="1"/>
  <c r="R44" i="6" l="1"/>
  <c r="R43" i="6" l="1"/>
  <c r="R42" i="6" l="1"/>
  <c r="R41" i="6" l="1"/>
  <c r="R40" i="6" l="1"/>
  <c r="R39" i="6" l="1"/>
  <c r="F38" i="6" l="1"/>
  <c r="F65" i="6" l="1"/>
  <c r="P67" i="6" l="1"/>
  <c r="N67" i="6"/>
  <c r="M67" i="6"/>
  <c r="K67" i="6"/>
  <c r="J67" i="6"/>
  <c r="I67" i="6"/>
  <c r="D67" i="6"/>
  <c r="C67" i="6"/>
  <c r="B67" i="6"/>
  <c r="F66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R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R67" i="6" l="1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F59" i="5" l="1"/>
  <c r="F60" i="5"/>
  <c r="P66" i="5"/>
  <c r="N66" i="5"/>
  <c r="M66" i="5"/>
  <c r="K66" i="5"/>
  <c r="J66" i="5"/>
  <c r="I66" i="5"/>
  <c r="H66" i="5"/>
  <c r="E66" i="5"/>
  <c r="D66" i="5"/>
  <c r="F66" i="5" s="1"/>
  <c r="C66" i="5"/>
  <c r="B66" i="5"/>
  <c r="F65" i="5"/>
  <c r="F64" i="5"/>
  <c r="F63" i="5"/>
  <c r="F62" i="5"/>
  <c r="F61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R29" i="5"/>
  <c r="F29" i="5"/>
  <c r="R28" i="5"/>
  <c r="F28" i="5"/>
  <c r="R27" i="5"/>
  <c r="F27" i="5"/>
  <c r="R26" i="5"/>
  <c r="F26" i="5"/>
  <c r="R25" i="5"/>
  <c r="F25" i="5"/>
  <c r="R24" i="5"/>
  <c r="F24" i="5"/>
  <c r="R23" i="5"/>
  <c r="F23" i="5"/>
  <c r="R22" i="5"/>
  <c r="F22" i="5"/>
  <c r="R21" i="5"/>
  <c r="F21" i="5"/>
  <c r="R20" i="5"/>
  <c r="F20" i="5"/>
  <c r="R19" i="5"/>
  <c r="F19" i="5"/>
  <c r="R18" i="5"/>
  <c r="F18" i="5"/>
  <c r="R17" i="5"/>
  <c r="F17" i="5"/>
  <c r="R16" i="5"/>
  <c r="F16" i="5"/>
  <c r="R15" i="5"/>
  <c r="F15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R14" i="5"/>
  <c r="F14" i="5"/>
  <c r="R66" i="5" l="1"/>
  <c r="P65" i="3" l="1"/>
  <c r="P64" i="3" l="1"/>
  <c r="P63" i="3" l="1"/>
  <c r="P62" i="3" l="1"/>
  <c r="P61" i="3" l="1"/>
  <c r="P60" i="3" l="1"/>
  <c r="P59" i="3" l="1"/>
  <c r="P58" i="3" l="1"/>
  <c r="P57" i="3" l="1"/>
  <c r="P56" i="3" l="1"/>
  <c r="P55" i="3" l="1"/>
  <c r="P54" i="3" l="1"/>
  <c r="P53" i="3" l="1"/>
  <c r="P52" i="3" l="1"/>
  <c r="P51" i="3" l="1"/>
  <c r="P50" i="3" l="1"/>
  <c r="P49" i="3" l="1"/>
  <c r="P48" i="3" l="1"/>
  <c r="P47" i="3" l="1"/>
  <c r="P46" i="3" l="1"/>
  <c r="P45" i="3" l="1"/>
  <c r="P44" i="3" l="1"/>
  <c r="P43" i="3" l="1"/>
  <c r="P42" i="3" l="1"/>
  <c r="P41" i="3" l="1"/>
  <c r="P40" i="3" l="1"/>
  <c r="P39" i="3" l="1"/>
  <c r="P38" i="3" l="1"/>
  <c r="P37" i="3" l="1"/>
  <c r="P36" i="3" l="1"/>
  <c r="P35" i="3" l="1"/>
  <c r="P34" i="3" l="1"/>
  <c r="P33" i="3" l="1"/>
  <c r="P32" i="3" l="1"/>
  <c r="P31" i="3" l="1"/>
  <c r="P30" i="3" l="1"/>
  <c r="P29" i="3" l="1"/>
  <c r="P28" i="3" l="1"/>
  <c r="P27" i="3" l="1"/>
  <c r="P26" i="3" l="1"/>
  <c r="P25" i="3" l="1"/>
  <c r="P24" i="3" l="1"/>
  <c r="P23" i="3" l="1"/>
  <c r="P22" i="3" l="1"/>
  <c r="P21" i="3" l="1"/>
  <c r="P20" i="3" l="1"/>
  <c r="P19" i="3" l="1"/>
  <c r="P18" i="3" l="1"/>
  <c r="P17" i="3" l="1"/>
  <c r="P16" i="3" l="1"/>
  <c r="F16" i="3"/>
  <c r="P15" i="3" l="1"/>
  <c r="N66" i="3" l="1"/>
  <c r="M66" i="3"/>
  <c r="K66" i="3"/>
  <c r="J66" i="3"/>
  <c r="I66" i="3"/>
  <c r="H66" i="3"/>
  <c r="E66" i="3"/>
  <c r="D66" i="3"/>
  <c r="F66" i="3" s="1"/>
  <c r="C66" i="3"/>
  <c r="B66" i="3"/>
  <c r="F65" i="3"/>
  <c r="F64" i="3"/>
  <c r="F63" i="3"/>
  <c r="F62" i="3"/>
  <c r="F61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P14" i="3"/>
  <c r="P66" i="3" s="1"/>
  <c r="F14" i="3"/>
  <c r="P66" i="1" l="1"/>
  <c r="N66" i="1"/>
  <c r="M66" i="1"/>
  <c r="K66" i="1"/>
  <c r="J66" i="1"/>
  <c r="I66" i="1"/>
  <c r="H66" i="1"/>
  <c r="E66" i="1"/>
  <c r="D66" i="1"/>
  <c r="F66" i="1" s="1"/>
  <c r="C66" i="1"/>
  <c r="B66" i="1"/>
  <c r="N66" i="2" l="1"/>
  <c r="M66" i="2"/>
  <c r="K66" i="2"/>
  <c r="J66" i="2"/>
  <c r="I66" i="2"/>
  <c r="H66" i="2"/>
  <c r="E66" i="2"/>
  <c r="D66" i="2"/>
  <c r="F66" i="2" s="1"/>
  <c r="C66" i="2"/>
  <c r="B66" i="2"/>
  <c r="P65" i="2"/>
  <c r="F65" i="2"/>
  <c r="P64" i="2"/>
  <c r="F64" i="2"/>
  <c r="P63" i="2"/>
  <c r="P62" i="2"/>
  <c r="F62" i="2"/>
  <c r="P61" i="2"/>
  <c r="F61" i="2"/>
  <c r="P60" i="2"/>
  <c r="F60" i="2"/>
  <c r="P59" i="2"/>
  <c r="F59" i="2"/>
  <c r="A59" i="2"/>
  <c r="A60" i="2" s="1"/>
  <c r="A61" i="2" s="1"/>
  <c r="A62" i="2" s="1"/>
  <c r="A63" i="2" s="1"/>
  <c r="A64" i="2" s="1"/>
  <c r="A65" i="2" s="1"/>
  <c r="P58" i="2"/>
  <c r="F58" i="2"/>
  <c r="P57" i="2"/>
  <c r="F57" i="2"/>
  <c r="P56" i="2"/>
  <c r="F56" i="2"/>
  <c r="P55" i="2"/>
  <c r="F55" i="2"/>
  <c r="P54" i="2"/>
  <c r="F54" i="2"/>
  <c r="P53" i="2"/>
  <c r="F53" i="2"/>
  <c r="P52" i="2"/>
  <c r="F52" i="2"/>
  <c r="P51" i="2"/>
  <c r="F51" i="2"/>
  <c r="P50" i="2"/>
  <c r="F50" i="2"/>
  <c r="P49" i="2"/>
  <c r="F49" i="2"/>
  <c r="P48" i="2"/>
  <c r="F48" i="2"/>
  <c r="P47" i="2"/>
  <c r="F47" i="2"/>
  <c r="P46" i="2"/>
  <c r="F46" i="2"/>
  <c r="P45" i="2"/>
  <c r="F45" i="2"/>
  <c r="P44" i="2"/>
  <c r="F44" i="2"/>
  <c r="P43" i="2"/>
  <c r="F43" i="2"/>
  <c r="P42" i="2"/>
  <c r="F42" i="2"/>
  <c r="P41" i="2"/>
  <c r="F41" i="2"/>
  <c r="P40" i="2"/>
  <c r="F40" i="2"/>
  <c r="P39" i="2"/>
  <c r="F39" i="2"/>
  <c r="P38" i="2"/>
  <c r="F38" i="2"/>
  <c r="P37" i="2"/>
  <c r="F37" i="2"/>
  <c r="P36" i="2"/>
  <c r="F36" i="2"/>
  <c r="P35" i="2"/>
  <c r="F35" i="2"/>
  <c r="P34" i="2"/>
  <c r="F34" i="2"/>
  <c r="P33" i="2"/>
  <c r="F33" i="2"/>
  <c r="P32" i="2"/>
  <c r="F32" i="2"/>
  <c r="P31" i="2"/>
  <c r="F31" i="2"/>
  <c r="P30" i="2"/>
  <c r="F30" i="2"/>
  <c r="P29" i="2"/>
  <c r="F29" i="2"/>
  <c r="P28" i="2"/>
  <c r="F28" i="2"/>
  <c r="F27" i="2"/>
  <c r="F26" i="2"/>
  <c r="F25" i="2"/>
  <c r="F24" i="2"/>
  <c r="F23" i="2"/>
  <c r="F22" i="2"/>
  <c r="F21" i="2"/>
  <c r="F20" i="2"/>
  <c r="P17" i="2"/>
  <c r="F17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P66" i="2" l="1"/>
</calcChain>
</file>

<file path=xl/sharedStrings.xml><?xml version="1.0" encoding="utf-8"?>
<sst xmlns="http://schemas.openxmlformats.org/spreadsheetml/2006/main" count="462" uniqueCount="48">
  <si>
    <t>Rivers Casino and Resort</t>
  </si>
  <si>
    <t>1 Rush Street</t>
  </si>
  <si>
    <t>Schenectady, NY 12308</t>
  </si>
  <si>
    <t>www.riverscasinoandresort.com</t>
  </si>
  <si>
    <t>(518) 579-8800</t>
  </si>
  <si>
    <t>Total Gross Gaming Revenue (GGR) - Fiscal Year 2017/2018</t>
  </si>
  <si>
    <t>Slots/ETG's</t>
  </si>
  <si>
    <t>Table Games</t>
  </si>
  <si>
    <t>Poker Tables</t>
  </si>
  <si>
    <t xml:space="preserve">Promotional </t>
  </si>
  <si>
    <t>Avg Daily</t>
  </si>
  <si>
    <t>Avg</t>
  </si>
  <si>
    <t>Table</t>
  </si>
  <si>
    <t>Promotional</t>
  </si>
  <si>
    <t>Poker</t>
  </si>
  <si>
    <t>Credits</t>
  </si>
  <si>
    <t>Slot Gaming</t>
  </si>
  <si>
    <t>Slot &amp; ETG</t>
  </si>
  <si>
    <t>Slots &amp;</t>
  </si>
  <si>
    <t xml:space="preserve"> Win/Unit</t>
  </si>
  <si>
    <t>Daily</t>
  </si>
  <si>
    <t>Game</t>
  </si>
  <si>
    <t>Table Gaming</t>
  </si>
  <si>
    <t>Total</t>
  </si>
  <si>
    <t>Week-Ending</t>
  </si>
  <si>
    <t>Played</t>
  </si>
  <si>
    <t>GGR</t>
  </si>
  <si>
    <t>ETGs</t>
  </si>
  <si>
    <t>per Day</t>
  </si>
  <si>
    <t>Tables</t>
  </si>
  <si>
    <t>Drop</t>
  </si>
  <si>
    <t>Note:</t>
  </si>
  <si>
    <t xml:space="preserve">1) The minimum number of table games in each facility license is verified by combining the total Average Daily Tables &amp; Average Daily Poker </t>
  </si>
  <si>
    <t xml:space="preserve">     Tables on a weekly basis. Fluctuations may occur. </t>
  </si>
  <si>
    <t>Total Gross Gaming Revenue (GGR) - Fiscal Year 2016/2017</t>
  </si>
  <si>
    <t>Total Gross Gaming Revenue (GGR) - Fiscal Year 2018/2019</t>
  </si>
  <si>
    <t>Sports
Wagering</t>
  </si>
  <si>
    <t xml:space="preserve">Sports </t>
  </si>
  <si>
    <t>Wagering</t>
  </si>
  <si>
    <t>Total Gross Gaming Revenue (GGR) - Fiscal Year 2019/2020</t>
  </si>
  <si>
    <t xml:space="preserve">     as current revenue and payouts for winning wagers are recognized in the period redemeed.</t>
  </si>
  <si>
    <t xml:space="preserve">2) Sports wagering gross gaming revenue is reported on a cash basis in New York State. The wagers on future events are taxed </t>
  </si>
  <si>
    <t>Total Gross Gaming Revenue (GGR) - Fiscal Year 2020/2021</t>
  </si>
  <si>
    <t>Total Gross Gaming Revenue (GGR) - Fiscal Year 2021/2022</t>
  </si>
  <si>
    <t>Handle</t>
  </si>
  <si>
    <t>Total Gross Gaming Revenue (GGR) - Fiscal Year 2022/2023</t>
  </si>
  <si>
    <t>Total Gross Gaming Revenue (GGR) - Fiscal Year 2023/2024</t>
  </si>
  <si>
    <t>Total Gross Gaming Revenue (GGR) - Fiscal Year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</si>
</sst>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164" formatCode="[$-409]mmm\-yy;@"/>
    <numFmt numFmtId="165" formatCode="mm/dd/yy;@"/>
    <numFmt numFmtId="166" formatCode="0;\-0;;@"/>
    <numFmt numFmtId="167" formatCode="0.00%_);[Red]\(0.00%\)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6" fontId="1" fillId="0" borderId="0" xfId="0" applyNumberFormat="1" applyFont="1" applyAlignment="1"/>
    <xf numFmtId="0" fontId="0" fillId="0" borderId="0" xfId="0" applyAlignment="1"/>
    <xf numFmtId="6" fontId="2" fillId="0" borderId="0" xfId="0" applyNumberFormat="1" applyFont="1" applyAlignment="1"/>
    <xf numFmtId="0" fontId="0" fillId="0" borderId="0" xfId="0" applyAlignment="1">
      <alignment horizontal="center"/>
    </xf>
    <xf numFmtId="6" fontId="4" fillId="0" borderId="0" xfId="1" applyNumberFormat="1" applyFont="1" applyAlignment="1" applyProtection="1"/>
    <xf numFmtId="6" fontId="5" fillId="0" borderId="0" xfId="0" applyNumberFormat="1" applyFont="1" applyAlignment="1"/>
    <xf numFmtId="6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6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6" fontId="8" fillId="0" borderId="0" xfId="0" applyNumberFormat="1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9" fillId="0" borderId="0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center"/>
    </xf>
    <xf numFmtId="38" fontId="9" fillId="0" borderId="0" xfId="0" applyNumberFormat="1" applyFont="1" applyAlignment="1">
      <alignment horizontal="center"/>
    </xf>
    <xf numFmtId="38" fontId="9" fillId="0" borderId="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6" fontId="9" fillId="0" borderId="4" xfId="0" applyNumberFormat="1" applyFont="1" applyBorder="1" applyAlignment="1">
      <alignment horizontal="center"/>
    </xf>
    <xf numFmtId="38" fontId="9" fillId="0" borderId="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6" fontId="0" fillId="0" borderId="0" xfId="0" applyNumberFormat="1" applyAlignment="1"/>
    <xf numFmtId="38" fontId="0" fillId="0" borderId="0" xfId="0" applyNumberFormat="1" applyAlignment="1"/>
    <xf numFmtId="166" fontId="0" fillId="0" borderId="0" xfId="0" applyNumberFormat="1" applyAlignment="1"/>
    <xf numFmtId="6" fontId="0" fillId="0" borderId="0" xfId="0" applyNumberFormat="1" applyFill="1" applyAlignment="1"/>
    <xf numFmtId="38" fontId="0" fillId="0" borderId="0" xfId="0" applyNumberFormat="1" applyFill="1" applyAlignment="1"/>
    <xf numFmtId="0" fontId="0" fillId="0" borderId="0" xfId="0" applyFill="1" applyAlignment="1"/>
    <xf numFmtId="6" fontId="0" fillId="0" borderId="5" xfId="0" applyNumberFormat="1" applyBorder="1" applyAlignment="1"/>
    <xf numFmtId="38" fontId="0" fillId="0" borderId="5" xfId="0" applyNumberFormat="1" applyBorder="1" applyAlignment="1"/>
    <xf numFmtId="6" fontId="0" fillId="0" borderId="0" xfId="0" applyNumberFormat="1" applyBorder="1" applyAlignment="1"/>
    <xf numFmtId="167" fontId="0" fillId="0" borderId="0" xfId="0" applyNumberFormat="1" applyBorder="1" applyAlignment="1"/>
    <xf numFmtId="167" fontId="0" fillId="0" borderId="0" xfId="0" applyNumberFormat="1" applyAlignment="1"/>
    <xf numFmtId="38" fontId="0" fillId="0" borderId="0" xfId="0" applyNumberFormat="1" applyBorder="1" applyAlignment="1"/>
    <xf numFmtId="167" fontId="7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 wrapText="1"/>
    </xf>
    <xf numFmtId="6" fontId="0" fillId="0" borderId="0" xfId="0" applyNumberFormat="1" applyAlignment="1">
      <alignment wrapText="1"/>
    </xf>
    <xf numFmtId="38" fontId="0" fillId="0" borderId="0" xfId="0" applyNumberFormat="1" applyAlignment="1">
      <alignment wrapText="1"/>
    </xf>
    <xf numFmtId="5" fontId="0" fillId="0" borderId="0" xfId="0" applyNumberFormat="1" applyAlignment="1"/>
    <xf numFmtId="165" fontId="0" fillId="0" borderId="0" xfId="0" applyNumberFormat="1" applyFill="1" applyAlignment="1">
      <alignment horizontal="center"/>
    </xf>
    <xf numFmtId="5" fontId="0" fillId="0" borderId="0" xfId="0" applyNumberFormat="1" applyFill="1" applyAlignment="1"/>
    <xf numFmtId="38" fontId="8" fillId="0" borderId="0" xfId="0" applyNumberFormat="1" applyFont="1" applyBorder="1" applyAlignment="1">
      <alignment horizontal="center"/>
    </xf>
    <xf numFmtId="38" fontId="8" fillId="0" borderId="6" xfId="0" applyNumberFormat="1" applyFont="1" applyBorder="1" applyAlignment="1">
      <alignment horizontal="center" wrapText="1"/>
    </xf>
    <xf numFmtId="38" fontId="9" fillId="0" borderId="0" xfId="0" applyNumberFormat="1" applyFont="1" applyBorder="1" applyAlignment="1">
      <alignment horizontal="center" wrapText="1"/>
    </xf>
    <xf numFmtId="5" fontId="10" fillId="0" borderId="0" xfId="0" applyNumberFormat="1" applyFont="1" applyAlignment="1"/>
    <xf numFmtId="6" fontId="10" fillId="0" borderId="0" xfId="0" applyNumberFormat="1" applyFont="1" applyAlignment="1"/>
    <xf numFmtId="5" fontId="0" fillId="0" borderId="5" xfId="0" applyNumberFormat="1" applyBorder="1" applyAlignment="1"/>
    <xf numFmtId="6" fontId="8" fillId="0" borderId="1" xfId="0" applyNumberFormat="1" applyFont="1" applyBorder="1" applyAlignment="1">
      <alignment horizontal="center"/>
    </xf>
    <xf numFmtId="6" fontId="8" fillId="0" borderId="2" xfId="0" applyNumberFormat="1" applyFont="1" applyBorder="1" applyAlignment="1">
      <alignment horizontal="center"/>
    </xf>
    <xf numFmtId="6" fontId="8" fillId="0" borderId="3" xfId="0" applyNumberFormat="1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8" fontId="8" fillId="0" borderId="3" xfId="0" applyNumberFormat="1" applyFont="1" applyBorder="1" applyAlignment="1">
      <alignment horizontal="center"/>
    </xf>
    <xf numFmtId="38" fontId="8" fillId="0" borderId="1" xfId="0" applyNumberFormat="1" applyFont="1" applyBorder="1" applyAlignment="1">
      <alignment horizontal="center" wrapText="1"/>
    </xf>
    <xf numFmtId="38" fontId="8" fillId="0" borderId="3" xfId="0" applyNumberFormat="1" applyFont="1" applyBorder="1" applyAlignment="1">
      <alignment horizontal="center" wrapText="1"/>
    </xf>
    <xf numFmtId="6" fontId="1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6" fontId="3" fillId="0" borderId="0" xfId="1" applyNumberFormat="1" applyAlignment="1" applyProtection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295270-9442-42AC-9D7B-33698AEA3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685925" cy="895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0A96F4-73A6-48AC-BE79-CE5E5EDF6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685925" cy="895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699FF5-1CA4-4365-A2CA-7C3A1AF56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771650" cy="885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3BAAF0-E0E8-433B-9D60-9F9DDE79F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685925" cy="8953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9BE98-0EE1-459A-BCC4-A1B8F3087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771650" cy="885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3F7168-72BF-48D7-8FE6-30AA6C76F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737360" cy="8782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F18F2-D4C5-4E29-9BFB-1E24BEE54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685925" cy="8953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B2E90-68E7-4DE1-89E5-C8EB7DD77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685925" cy="8953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76200</xdr:rowOff>
    </xdr:from>
    <xdr:to>
      <xdr:col>2</xdr:col>
      <xdr:colOff>200024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8761AE-2256-4D43-9902-7BC6965F0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76200"/>
          <a:ext cx="1685925" cy="895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verscasinoandresort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iverscasinoandresort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iverscasinoandresort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iverscasinoandresort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riverscasinoandresort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iverscasinoandresort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iverscasinoandresort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riverscasinoandresort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riverscasinoandres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8F6A6-A65E-4E4C-91DF-958682AC0FA4}">
  <sheetPr>
    <pageSetUpPr fitToPage="1"/>
  </sheetPr>
  <dimension ref="A1:X172"/>
  <sheetViews>
    <sheetView tabSelected="1" workbookViewId="0">
      <pane xSplit="1" ySplit="13" topLeftCell="B33" activePane="bottomRight" state="frozen"/>
      <selection activeCell="B33" sqref="B33"/>
      <selection pane="topRight" activeCell="B33" sqref="B33"/>
      <selection pane="bottomLeft" activeCell="B33" sqref="B33"/>
      <selection pane="bottomRight" activeCell="S38" sqref="S38:S39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2.85546875" style="27" bestFit="1" customWidth="1"/>
    <col min="5" max="5" width="8.28515625" style="27" customWidth="1"/>
    <col min="6" max="6" width="8.140625" style="27" customWidth="1"/>
    <col min="7" max="7" width="2.5703125" style="27" customWidth="1"/>
    <col min="8" max="8" width="7.7109375" style="27" customWidth="1"/>
    <col min="9" max="9" width="12.85546875" style="27" customWidth="1"/>
    <col min="10" max="10" width="11.5703125" style="27" customWidth="1"/>
    <col min="11" max="11" width="11.85546875" style="27" customWidth="1"/>
    <col min="12" max="12" width="2" style="28" customWidth="1"/>
    <col min="13" max="13" width="8.28515625" style="28" customWidth="1"/>
    <col min="14" max="14" width="11" style="27" customWidth="1"/>
    <col min="15" max="15" width="1.85546875" style="27" customWidth="1"/>
    <col min="16" max="16" width="11.85546875" style="27" bestFit="1" customWidth="1"/>
    <col min="17" max="17" width="11.5703125" style="27" customWidth="1"/>
    <col min="18" max="18" width="1.85546875" style="27" customWidth="1"/>
    <col min="19" max="19" width="12.85546875" style="27" customWidth="1"/>
    <col min="20" max="261" width="9.140625" style="2"/>
    <col min="262" max="262" width="11.85546875" style="2" customWidth="1"/>
    <col min="263" max="264" width="12.7109375" style="2" customWidth="1"/>
    <col min="265" max="265" width="10" style="2" customWidth="1"/>
    <col min="266" max="266" width="8.5703125" style="2" customWidth="1"/>
    <col min="267" max="267" width="2.5703125" style="2" customWidth="1"/>
    <col min="268" max="268" width="8.85546875" style="2" customWidth="1"/>
    <col min="269" max="269" width="14.7109375" style="2" customWidth="1"/>
    <col min="270" max="270" width="12.140625" style="2" customWidth="1"/>
    <col min="271" max="271" width="2" style="2" customWidth="1"/>
    <col min="272" max="272" width="11.28515625" style="2" customWidth="1"/>
    <col min="273" max="273" width="12" style="2" customWidth="1"/>
    <col min="274" max="274" width="1.85546875" style="2" customWidth="1"/>
    <col min="275" max="275" width="11.7109375" style="2" customWidth="1"/>
    <col min="276" max="517" width="9.140625" style="2"/>
    <col min="518" max="518" width="11.85546875" style="2" customWidth="1"/>
    <col min="519" max="520" width="12.7109375" style="2" customWidth="1"/>
    <col min="521" max="521" width="10" style="2" customWidth="1"/>
    <col min="522" max="522" width="8.5703125" style="2" customWidth="1"/>
    <col min="523" max="523" width="2.5703125" style="2" customWidth="1"/>
    <col min="524" max="524" width="8.85546875" style="2" customWidth="1"/>
    <col min="525" max="525" width="14.7109375" style="2" customWidth="1"/>
    <col min="526" max="526" width="12.140625" style="2" customWidth="1"/>
    <col min="527" max="527" width="2" style="2" customWidth="1"/>
    <col min="528" max="528" width="11.28515625" style="2" customWidth="1"/>
    <col min="529" max="529" width="12" style="2" customWidth="1"/>
    <col min="530" max="530" width="1.85546875" style="2" customWidth="1"/>
    <col min="531" max="531" width="11.7109375" style="2" customWidth="1"/>
    <col min="532" max="773" width="9.140625" style="2"/>
    <col min="774" max="774" width="11.85546875" style="2" customWidth="1"/>
    <col min="775" max="776" width="12.7109375" style="2" customWidth="1"/>
    <col min="777" max="777" width="10" style="2" customWidth="1"/>
    <col min="778" max="778" width="8.5703125" style="2" customWidth="1"/>
    <col min="779" max="779" width="2.5703125" style="2" customWidth="1"/>
    <col min="780" max="780" width="8.85546875" style="2" customWidth="1"/>
    <col min="781" max="781" width="14.7109375" style="2" customWidth="1"/>
    <col min="782" max="782" width="12.140625" style="2" customWidth="1"/>
    <col min="783" max="783" width="2" style="2" customWidth="1"/>
    <col min="784" max="784" width="11.28515625" style="2" customWidth="1"/>
    <col min="785" max="785" width="12" style="2" customWidth="1"/>
    <col min="786" max="786" width="1.85546875" style="2" customWidth="1"/>
    <col min="787" max="787" width="11.7109375" style="2" customWidth="1"/>
    <col min="788" max="1029" width="9.140625" style="2"/>
    <col min="1030" max="1030" width="11.85546875" style="2" customWidth="1"/>
    <col min="1031" max="1032" width="12.7109375" style="2" customWidth="1"/>
    <col min="1033" max="1033" width="10" style="2" customWidth="1"/>
    <col min="1034" max="1034" width="8.5703125" style="2" customWidth="1"/>
    <col min="1035" max="1035" width="2.5703125" style="2" customWidth="1"/>
    <col min="1036" max="1036" width="8.85546875" style="2" customWidth="1"/>
    <col min="1037" max="1037" width="14.7109375" style="2" customWidth="1"/>
    <col min="1038" max="1038" width="12.140625" style="2" customWidth="1"/>
    <col min="1039" max="1039" width="2" style="2" customWidth="1"/>
    <col min="1040" max="1040" width="11.28515625" style="2" customWidth="1"/>
    <col min="1041" max="1041" width="12" style="2" customWidth="1"/>
    <col min="1042" max="1042" width="1.85546875" style="2" customWidth="1"/>
    <col min="1043" max="1043" width="11.7109375" style="2" customWidth="1"/>
    <col min="1044" max="1285" width="9.140625" style="2"/>
    <col min="1286" max="1286" width="11.85546875" style="2" customWidth="1"/>
    <col min="1287" max="1288" width="12.7109375" style="2" customWidth="1"/>
    <col min="1289" max="1289" width="10" style="2" customWidth="1"/>
    <col min="1290" max="1290" width="8.5703125" style="2" customWidth="1"/>
    <col min="1291" max="1291" width="2.5703125" style="2" customWidth="1"/>
    <col min="1292" max="1292" width="8.85546875" style="2" customWidth="1"/>
    <col min="1293" max="1293" width="14.7109375" style="2" customWidth="1"/>
    <col min="1294" max="1294" width="12.140625" style="2" customWidth="1"/>
    <col min="1295" max="1295" width="2" style="2" customWidth="1"/>
    <col min="1296" max="1296" width="11.28515625" style="2" customWidth="1"/>
    <col min="1297" max="1297" width="12" style="2" customWidth="1"/>
    <col min="1298" max="1298" width="1.85546875" style="2" customWidth="1"/>
    <col min="1299" max="1299" width="11.7109375" style="2" customWidth="1"/>
    <col min="1300" max="1541" width="9.140625" style="2"/>
    <col min="1542" max="1542" width="11.85546875" style="2" customWidth="1"/>
    <col min="1543" max="1544" width="12.7109375" style="2" customWidth="1"/>
    <col min="1545" max="1545" width="10" style="2" customWidth="1"/>
    <col min="1546" max="1546" width="8.5703125" style="2" customWidth="1"/>
    <col min="1547" max="1547" width="2.5703125" style="2" customWidth="1"/>
    <col min="1548" max="1548" width="8.85546875" style="2" customWidth="1"/>
    <col min="1549" max="1549" width="14.7109375" style="2" customWidth="1"/>
    <col min="1550" max="1550" width="12.140625" style="2" customWidth="1"/>
    <col min="1551" max="1551" width="2" style="2" customWidth="1"/>
    <col min="1552" max="1552" width="11.28515625" style="2" customWidth="1"/>
    <col min="1553" max="1553" width="12" style="2" customWidth="1"/>
    <col min="1554" max="1554" width="1.85546875" style="2" customWidth="1"/>
    <col min="1555" max="1555" width="11.7109375" style="2" customWidth="1"/>
    <col min="1556" max="1797" width="9.140625" style="2"/>
    <col min="1798" max="1798" width="11.85546875" style="2" customWidth="1"/>
    <col min="1799" max="1800" width="12.7109375" style="2" customWidth="1"/>
    <col min="1801" max="1801" width="10" style="2" customWidth="1"/>
    <col min="1802" max="1802" width="8.5703125" style="2" customWidth="1"/>
    <col min="1803" max="1803" width="2.5703125" style="2" customWidth="1"/>
    <col min="1804" max="1804" width="8.85546875" style="2" customWidth="1"/>
    <col min="1805" max="1805" width="14.7109375" style="2" customWidth="1"/>
    <col min="1806" max="1806" width="12.140625" style="2" customWidth="1"/>
    <col min="1807" max="1807" width="2" style="2" customWidth="1"/>
    <col min="1808" max="1808" width="11.28515625" style="2" customWidth="1"/>
    <col min="1809" max="1809" width="12" style="2" customWidth="1"/>
    <col min="1810" max="1810" width="1.85546875" style="2" customWidth="1"/>
    <col min="1811" max="1811" width="11.7109375" style="2" customWidth="1"/>
    <col min="1812" max="2053" width="9.140625" style="2"/>
    <col min="2054" max="2054" width="11.85546875" style="2" customWidth="1"/>
    <col min="2055" max="2056" width="12.7109375" style="2" customWidth="1"/>
    <col min="2057" max="2057" width="10" style="2" customWidth="1"/>
    <col min="2058" max="2058" width="8.5703125" style="2" customWidth="1"/>
    <col min="2059" max="2059" width="2.5703125" style="2" customWidth="1"/>
    <col min="2060" max="2060" width="8.85546875" style="2" customWidth="1"/>
    <col min="2061" max="2061" width="14.7109375" style="2" customWidth="1"/>
    <col min="2062" max="2062" width="12.140625" style="2" customWidth="1"/>
    <col min="2063" max="2063" width="2" style="2" customWidth="1"/>
    <col min="2064" max="2064" width="11.28515625" style="2" customWidth="1"/>
    <col min="2065" max="2065" width="12" style="2" customWidth="1"/>
    <col min="2066" max="2066" width="1.85546875" style="2" customWidth="1"/>
    <col min="2067" max="2067" width="11.7109375" style="2" customWidth="1"/>
    <col min="2068" max="2309" width="9.140625" style="2"/>
    <col min="2310" max="2310" width="11.85546875" style="2" customWidth="1"/>
    <col min="2311" max="2312" width="12.7109375" style="2" customWidth="1"/>
    <col min="2313" max="2313" width="10" style="2" customWidth="1"/>
    <col min="2314" max="2314" width="8.5703125" style="2" customWidth="1"/>
    <col min="2315" max="2315" width="2.5703125" style="2" customWidth="1"/>
    <col min="2316" max="2316" width="8.85546875" style="2" customWidth="1"/>
    <col min="2317" max="2317" width="14.7109375" style="2" customWidth="1"/>
    <col min="2318" max="2318" width="12.140625" style="2" customWidth="1"/>
    <col min="2319" max="2319" width="2" style="2" customWidth="1"/>
    <col min="2320" max="2320" width="11.28515625" style="2" customWidth="1"/>
    <col min="2321" max="2321" width="12" style="2" customWidth="1"/>
    <col min="2322" max="2322" width="1.85546875" style="2" customWidth="1"/>
    <col min="2323" max="2323" width="11.7109375" style="2" customWidth="1"/>
    <col min="2324" max="2565" width="9.140625" style="2"/>
    <col min="2566" max="2566" width="11.85546875" style="2" customWidth="1"/>
    <col min="2567" max="2568" width="12.7109375" style="2" customWidth="1"/>
    <col min="2569" max="2569" width="10" style="2" customWidth="1"/>
    <col min="2570" max="2570" width="8.5703125" style="2" customWidth="1"/>
    <col min="2571" max="2571" width="2.5703125" style="2" customWidth="1"/>
    <col min="2572" max="2572" width="8.85546875" style="2" customWidth="1"/>
    <col min="2573" max="2573" width="14.7109375" style="2" customWidth="1"/>
    <col min="2574" max="2574" width="12.140625" style="2" customWidth="1"/>
    <col min="2575" max="2575" width="2" style="2" customWidth="1"/>
    <col min="2576" max="2576" width="11.28515625" style="2" customWidth="1"/>
    <col min="2577" max="2577" width="12" style="2" customWidth="1"/>
    <col min="2578" max="2578" width="1.85546875" style="2" customWidth="1"/>
    <col min="2579" max="2579" width="11.7109375" style="2" customWidth="1"/>
    <col min="2580" max="2821" width="9.140625" style="2"/>
    <col min="2822" max="2822" width="11.85546875" style="2" customWidth="1"/>
    <col min="2823" max="2824" width="12.7109375" style="2" customWidth="1"/>
    <col min="2825" max="2825" width="10" style="2" customWidth="1"/>
    <col min="2826" max="2826" width="8.5703125" style="2" customWidth="1"/>
    <col min="2827" max="2827" width="2.5703125" style="2" customWidth="1"/>
    <col min="2828" max="2828" width="8.85546875" style="2" customWidth="1"/>
    <col min="2829" max="2829" width="14.7109375" style="2" customWidth="1"/>
    <col min="2830" max="2830" width="12.140625" style="2" customWidth="1"/>
    <col min="2831" max="2831" width="2" style="2" customWidth="1"/>
    <col min="2832" max="2832" width="11.28515625" style="2" customWidth="1"/>
    <col min="2833" max="2833" width="12" style="2" customWidth="1"/>
    <col min="2834" max="2834" width="1.85546875" style="2" customWidth="1"/>
    <col min="2835" max="2835" width="11.7109375" style="2" customWidth="1"/>
    <col min="2836" max="3077" width="9.140625" style="2"/>
    <col min="3078" max="3078" width="11.85546875" style="2" customWidth="1"/>
    <col min="3079" max="3080" width="12.7109375" style="2" customWidth="1"/>
    <col min="3081" max="3081" width="10" style="2" customWidth="1"/>
    <col min="3082" max="3082" width="8.5703125" style="2" customWidth="1"/>
    <col min="3083" max="3083" width="2.5703125" style="2" customWidth="1"/>
    <col min="3084" max="3084" width="8.85546875" style="2" customWidth="1"/>
    <col min="3085" max="3085" width="14.7109375" style="2" customWidth="1"/>
    <col min="3086" max="3086" width="12.140625" style="2" customWidth="1"/>
    <col min="3087" max="3087" width="2" style="2" customWidth="1"/>
    <col min="3088" max="3088" width="11.28515625" style="2" customWidth="1"/>
    <col min="3089" max="3089" width="12" style="2" customWidth="1"/>
    <col min="3090" max="3090" width="1.85546875" style="2" customWidth="1"/>
    <col min="3091" max="3091" width="11.7109375" style="2" customWidth="1"/>
    <col min="3092" max="3333" width="9.140625" style="2"/>
    <col min="3334" max="3334" width="11.85546875" style="2" customWidth="1"/>
    <col min="3335" max="3336" width="12.7109375" style="2" customWidth="1"/>
    <col min="3337" max="3337" width="10" style="2" customWidth="1"/>
    <col min="3338" max="3338" width="8.5703125" style="2" customWidth="1"/>
    <col min="3339" max="3339" width="2.5703125" style="2" customWidth="1"/>
    <col min="3340" max="3340" width="8.85546875" style="2" customWidth="1"/>
    <col min="3341" max="3341" width="14.7109375" style="2" customWidth="1"/>
    <col min="3342" max="3342" width="12.140625" style="2" customWidth="1"/>
    <col min="3343" max="3343" width="2" style="2" customWidth="1"/>
    <col min="3344" max="3344" width="11.28515625" style="2" customWidth="1"/>
    <col min="3345" max="3345" width="12" style="2" customWidth="1"/>
    <col min="3346" max="3346" width="1.85546875" style="2" customWidth="1"/>
    <col min="3347" max="3347" width="11.7109375" style="2" customWidth="1"/>
    <col min="3348" max="3589" width="9.140625" style="2"/>
    <col min="3590" max="3590" width="11.85546875" style="2" customWidth="1"/>
    <col min="3591" max="3592" width="12.7109375" style="2" customWidth="1"/>
    <col min="3593" max="3593" width="10" style="2" customWidth="1"/>
    <col min="3594" max="3594" width="8.5703125" style="2" customWidth="1"/>
    <col min="3595" max="3595" width="2.5703125" style="2" customWidth="1"/>
    <col min="3596" max="3596" width="8.85546875" style="2" customWidth="1"/>
    <col min="3597" max="3597" width="14.7109375" style="2" customWidth="1"/>
    <col min="3598" max="3598" width="12.140625" style="2" customWidth="1"/>
    <col min="3599" max="3599" width="2" style="2" customWidth="1"/>
    <col min="3600" max="3600" width="11.28515625" style="2" customWidth="1"/>
    <col min="3601" max="3601" width="12" style="2" customWidth="1"/>
    <col min="3602" max="3602" width="1.85546875" style="2" customWidth="1"/>
    <col min="3603" max="3603" width="11.7109375" style="2" customWidth="1"/>
    <col min="3604" max="3845" width="9.140625" style="2"/>
    <col min="3846" max="3846" width="11.85546875" style="2" customWidth="1"/>
    <col min="3847" max="3848" width="12.7109375" style="2" customWidth="1"/>
    <col min="3849" max="3849" width="10" style="2" customWidth="1"/>
    <col min="3850" max="3850" width="8.5703125" style="2" customWidth="1"/>
    <col min="3851" max="3851" width="2.5703125" style="2" customWidth="1"/>
    <col min="3852" max="3852" width="8.85546875" style="2" customWidth="1"/>
    <col min="3853" max="3853" width="14.7109375" style="2" customWidth="1"/>
    <col min="3854" max="3854" width="12.140625" style="2" customWidth="1"/>
    <col min="3855" max="3855" width="2" style="2" customWidth="1"/>
    <col min="3856" max="3856" width="11.28515625" style="2" customWidth="1"/>
    <col min="3857" max="3857" width="12" style="2" customWidth="1"/>
    <col min="3858" max="3858" width="1.85546875" style="2" customWidth="1"/>
    <col min="3859" max="3859" width="11.7109375" style="2" customWidth="1"/>
    <col min="3860" max="4101" width="9.140625" style="2"/>
    <col min="4102" max="4102" width="11.85546875" style="2" customWidth="1"/>
    <col min="4103" max="4104" width="12.7109375" style="2" customWidth="1"/>
    <col min="4105" max="4105" width="10" style="2" customWidth="1"/>
    <col min="4106" max="4106" width="8.5703125" style="2" customWidth="1"/>
    <col min="4107" max="4107" width="2.5703125" style="2" customWidth="1"/>
    <col min="4108" max="4108" width="8.85546875" style="2" customWidth="1"/>
    <col min="4109" max="4109" width="14.7109375" style="2" customWidth="1"/>
    <col min="4110" max="4110" width="12.140625" style="2" customWidth="1"/>
    <col min="4111" max="4111" width="2" style="2" customWidth="1"/>
    <col min="4112" max="4112" width="11.28515625" style="2" customWidth="1"/>
    <col min="4113" max="4113" width="12" style="2" customWidth="1"/>
    <col min="4114" max="4114" width="1.85546875" style="2" customWidth="1"/>
    <col min="4115" max="4115" width="11.7109375" style="2" customWidth="1"/>
    <col min="4116" max="4357" width="9.140625" style="2"/>
    <col min="4358" max="4358" width="11.85546875" style="2" customWidth="1"/>
    <col min="4359" max="4360" width="12.7109375" style="2" customWidth="1"/>
    <col min="4361" max="4361" width="10" style="2" customWidth="1"/>
    <col min="4362" max="4362" width="8.5703125" style="2" customWidth="1"/>
    <col min="4363" max="4363" width="2.5703125" style="2" customWidth="1"/>
    <col min="4364" max="4364" width="8.85546875" style="2" customWidth="1"/>
    <col min="4365" max="4365" width="14.7109375" style="2" customWidth="1"/>
    <col min="4366" max="4366" width="12.140625" style="2" customWidth="1"/>
    <col min="4367" max="4367" width="2" style="2" customWidth="1"/>
    <col min="4368" max="4368" width="11.28515625" style="2" customWidth="1"/>
    <col min="4369" max="4369" width="12" style="2" customWidth="1"/>
    <col min="4370" max="4370" width="1.85546875" style="2" customWidth="1"/>
    <col min="4371" max="4371" width="11.7109375" style="2" customWidth="1"/>
    <col min="4372" max="4613" width="9.140625" style="2"/>
    <col min="4614" max="4614" width="11.85546875" style="2" customWidth="1"/>
    <col min="4615" max="4616" width="12.7109375" style="2" customWidth="1"/>
    <col min="4617" max="4617" width="10" style="2" customWidth="1"/>
    <col min="4618" max="4618" width="8.5703125" style="2" customWidth="1"/>
    <col min="4619" max="4619" width="2.5703125" style="2" customWidth="1"/>
    <col min="4620" max="4620" width="8.85546875" style="2" customWidth="1"/>
    <col min="4621" max="4621" width="14.7109375" style="2" customWidth="1"/>
    <col min="4622" max="4622" width="12.140625" style="2" customWidth="1"/>
    <col min="4623" max="4623" width="2" style="2" customWidth="1"/>
    <col min="4624" max="4624" width="11.28515625" style="2" customWidth="1"/>
    <col min="4625" max="4625" width="12" style="2" customWidth="1"/>
    <col min="4626" max="4626" width="1.85546875" style="2" customWidth="1"/>
    <col min="4627" max="4627" width="11.7109375" style="2" customWidth="1"/>
    <col min="4628" max="4869" width="9.140625" style="2"/>
    <col min="4870" max="4870" width="11.85546875" style="2" customWidth="1"/>
    <col min="4871" max="4872" width="12.7109375" style="2" customWidth="1"/>
    <col min="4873" max="4873" width="10" style="2" customWidth="1"/>
    <col min="4874" max="4874" width="8.5703125" style="2" customWidth="1"/>
    <col min="4875" max="4875" width="2.5703125" style="2" customWidth="1"/>
    <col min="4876" max="4876" width="8.85546875" style="2" customWidth="1"/>
    <col min="4877" max="4877" width="14.7109375" style="2" customWidth="1"/>
    <col min="4878" max="4878" width="12.140625" style="2" customWidth="1"/>
    <col min="4879" max="4879" width="2" style="2" customWidth="1"/>
    <col min="4880" max="4880" width="11.28515625" style="2" customWidth="1"/>
    <col min="4881" max="4881" width="12" style="2" customWidth="1"/>
    <col min="4882" max="4882" width="1.85546875" style="2" customWidth="1"/>
    <col min="4883" max="4883" width="11.7109375" style="2" customWidth="1"/>
    <col min="4884" max="5125" width="9.140625" style="2"/>
    <col min="5126" max="5126" width="11.85546875" style="2" customWidth="1"/>
    <col min="5127" max="5128" width="12.7109375" style="2" customWidth="1"/>
    <col min="5129" max="5129" width="10" style="2" customWidth="1"/>
    <col min="5130" max="5130" width="8.5703125" style="2" customWidth="1"/>
    <col min="5131" max="5131" width="2.5703125" style="2" customWidth="1"/>
    <col min="5132" max="5132" width="8.85546875" style="2" customWidth="1"/>
    <col min="5133" max="5133" width="14.7109375" style="2" customWidth="1"/>
    <col min="5134" max="5134" width="12.140625" style="2" customWidth="1"/>
    <col min="5135" max="5135" width="2" style="2" customWidth="1"/>
    <col min="5136" max="5136" width="11.28515625" style="2" customWidth="1"/>
    <col min="5137" max="5137" width="12" style="2" customWidth="1"/>
    <col min="5138" max="5138" width="1.85546875" style="2" customWidth="1"/>
    <col min="5139" max="5139" width="11.7109375" style="2" customWidth="1"/>
    <col min="5140" max="5381" width="9.140625" style="2"/>
    <col min="5382" max="5382" width="11.85546875" style="2" customWidth="1"/>
    <col min="5383" max="5384" width="12.7109375" style="2" customWidth="1"/>
    <col min="5385" max="5385" width="10" style="2" customWidth="1"/>
    <col min="5386" max="5386" width="8.5703125" style="2" customWidth="1"/>
    <col min="5387" max="5387" width="2.5703125" style="2" customWidth="1"/>
    <col min="5388" max="5388" width="8.85546875" style="2" customWidth="1"/>
    <col min="5389" max="5389" width="14.7109375" style="2" customWidth="1"/>
    <col min="5390" max="5390" width="12.140625" style="2" customWidth="1"/>
    <col min="5391" max="5391" width="2" style="2" customWidth="1"/>
    <col min="5392" max="5392" width="11.28515625" style="2" customWidth="1"/>
    <col min="5393" max="5393" width="12" style="2" customWidth="1"/>
    <col min="5394" max="5394" width="1.85546875" style="2" customWidth="1"/>
    <col min="5395" max="5395" width="11.7109375" style="2" customWidth="1"/>
    <col min="5396" max="5637" width="9.140625" style="2"/>
    <col min="5638" max="5638" width="11.85546875" style="2" customWidth="1"/>
    <col min="5639" max="5640" width="12.7109375" style="2" customWidth="1"/>
    <col min="5641" max="5641" width="10" style="2" customWidth="1"/>
    <col min="5642" max="5642" width="8.5703125" style="2" customWidth="1"/>
    <col min="5643" max="5643" width="2.5703125" style="2" customWidth="1"/>
    <col min="5644" max="5644" width="8.85546875" style="2" customWidth="1"/>
    <col min="5645" max="5645" width="14.7109375" style="2" customWidth="1"/>
    <col min="5646" max="5646" width="12.140625" style="2" customWidth="1"/>
    <col min="5647" max="5647" width="2" style="2" customWidth="1"/>
    <col min="5648" max="5648" width="11.28515625" style="2" customWidth="1"/>
    <col min="5649" max="5649" width="12" style="2" customWidth="1"/>
    <col min="5650" max="5650" width="1.85546875" style="2" customWidth="1"/>
    <col min="5651" max="5651" width="11.7109375" style="2" customWidth="1"/>
    <col min="5652" max="5893" width="9.140625" style="2"/>
    <col min="5894" max="5894" width="11.85546875" style="2" customWidth="1"/>
    <col min="5895" max="5896" width="12.7109375" style="2" customWidth="1"/>
    <col min="5897" max="5897" width="10" style="2" customWidth="1"/>
    <col min="5898" max="5898" width="8.5703125" style="2" customWidth="1"/>
    <col min="5899" max="5899" width="2.5703125" style="2" customWidth="1"/>
    <col min="5900" max="5900" width="8.85546875" style="2" customWidth="1"/>
    <col min="5901" max="5901" width="14.7109375" style="2" customWidth="1"/>
    <col min="5902" max="5902" width="12.140625" style="2" customWidth="1"/>
    <col min="5903" max="5903" width="2" style="2" customWidth="1"/>
    <col min="5904" max="5904" width="11.28515625" style="2" customWidth="1"/>
    <col min="5905" max="5905" width="12" style="2" customWidth="1"/>
    <col min="5906" max="5906" width="1.85546875" style="2" customWidth="1"/>
    <col min="5907" max="5907" width="11.7109375" style="2" customWidth="1"/>
    <col min="5908" max="6149" width="9.140625" style="2"/>
    <col min="6150" max="6150" width="11.85546875" style="2" customWidth="1"/>
    <col min="6151" max="6152" width="12.7109375" style="2" customWidth="1"/>
    <col min="6153" max="6153" width="10" style="2" customWidth="1"/>
    <col min="6154" max="6154" width="8.5703125" style="2" customWidth="1"/>
    <col min="6155" max="6155" width="2.5703125" style="2" customWidth="1"/>
    <col min="6156" max="6156" width="8.85546875" style="2" customWidth="1"/>
    <col min="6157" max="6157" width="14.7109375" style="2" customWidth="1"/>
    <col min="6158" max="6158" width="12.140625" style="2" customWidth="1"/>
    <col min="6159" max="6159" width="2" style="2" customWidth="1"/>
    <col min="6160" max="6160" width="11.28515625" style="2" customWidth="1"/>
    <col min="6161" max="6161" width="12" style="2" customWidth="1"/>
    <col min="6162" max="6162" width="1.85546875" style="2" customWidth="1"/>
    <col min="6163" max="6163" width="11.7109375" style="2" customWidth="1"/>
    <col min="6164" max="6405" width="9.140625" style="2"/>
    <col min="6406" max="6406" width="11.85546875" style="2" customWidth="1"/>
    <col min="6407" max="6408" width="12.7109375" style="2" customWidth="1"/>
    <col min="6409" max="6409" width="10" style="2" customWidth="1"/>
    <col min="6410" max="6410" width="8.5703125" style="2" customWidth="1"/>
    <col min="6411" max="6411" width="2.5703125" style="2" customWidth="1"/>
    <col min="6412" max="6412" width="8.85546875" style="2" customWidth="1"/>
    <col min="6413" max="6413" width="14.7109375" style="2" customWidth="1"/>
    <col min="6414" max="6414" width="12.140625" style="2" customWidth="1"/>
    <col min="6415" max="6415" width="2" style="2" customWidth="1"/>
    <col min="6416" max="6416" width="11.28515625" style="2" customWidth="1"/>
    <col min="6417" max="6417" width="12" style="2" customWidth="1"/>
    <col min="6418" max="6418" width="1.85546875" style="2" customWidth="1"/>
    <col min="6419" max="6419" width="11.7109375" style="2" customWidth="1"/>
    <col min="6420" max="6661" width="9.140625" style="2"/>
    <col min="6662" max="6662" width="11.85546875" style="2" customWidth="1"/>
    <col min="6663" max="6664" width="12.7109375" style="2" customWidth="1"/>
    <col min="6665" max="6665" width="10" style="2" customWidth="1"/>
    <col min="6666" max="6666" width="8.5703125" style="2" customWidth="1"/>
    <col min="6667" max="6667" width="2.5703125" style="2" customWidth="1"/>
    <col min="6668" max="6668" width="8.85546875" style="2" customWidth="1"/>
    <col min="6669" max="6669" width="14.7109375" style="2" customWidth="1"/>
    <col min="6670" max="6670" width="12.140625" style="2" customWidth="1"/>
    <col min="6671" max="6671" width="2" style="2" customWidth="1"/>
    <col min="6672" max="6672" width="11.28515625" style="2" customWidth="1"/>
    <col min="6673" max="6673" width="12" style="2" customWidth="1"/>
    <col min="6674" max="6674" width="1.85546875" style="2" customWidth="1"/>
    <col min="6675" max="6675" width="11.7109375" style="2" customWidth="1"/>
    <col min="6676" max="6917" width="9.140625" style="2"/>
    <col min="6918" max="6918" width="11.85546875" style="2" customWidth="1"/>
    <col min="6919" max="6920" width="12.7109375" style="2" customWidth="1"/>
    <col min="6921" max="6921" width="10" style="2" customWidth="1"/>
    <col min="6922" max="6922" width="8.5703125" style="2" customWidth="1"/>
    <col min="6923" max="6923" width="2.5703125" style="2" customWidth="1"/>
    <col min="6924" max="6924" width="8.85546875" style="2" customWidth="1"/>
    <col min="6925" max="6925" width="14.7109375" style="2" customWidth="1"/>
    <col min="6926" max="6926" width="12.140625" style="2" customWidth="1"/>
    <col min="6927" max="6927" width="2" style="2" customWidth="1"/>
    <col min="6928" max="6928" width="11.28515625" style="2" customWidth="1"/>
    <col min="6929" max="6929" width="12" style="2" customWidth="1"/>
    <col min="6930" max="6930" width="1.85546875" style="2" customWidth="1"/>
    <col min="6931" max="6931" width="11.7109375" style="2" customWidth="1"/>
    <col min="6932" max="7173" width="9.140625" style="2"/>
    <col min="7174" max="7174" width="11.85546875" style="2" customWidth="1"/>
    <col min="7175" max="7176" width="12.7109375" style="2" customWidth="1"/>
    <col min="7177" max="7177" width="10" style="2" customWidth="1"/>
    <col min="7178" max="7178" width="8.5703125" style="2" customWidth="1"/>
    <col min="7179" max="7179" width="2.5703125" style="2" customWidth="1"/>
    <col min="7180" max="7180" width="8.85546875" style="2" customWidth="1"/>
    <col min="7181" max="7181" width="14.7109375" style="2" customWidth="1"/>
    <col min="7182" max="7182" width="12.140625" style="2" customWidth="1"/>
    <col min="7183" max="7183" width="2" style="2" customWidth="1"/>
    <col min="7184" max="7184" width="11.28515625" style="2" customWidth="1"/>
    <col min="7185" max="7185" width="12" style="2" customWidth="1"/>
    <col min="7186" max="7186" width="1.85546875" style="2" customWidth="1"/>
    <col min="7187" max="7187" width="11.7109375" style="2" customWidth="1"/>
    <col min="7188" max="7429" width="9.140625" style="2"/>
    <col min="7430" max="7430" width="11.85546875" style="2" customWidth="1"/>
    <col min="7431" max="7432" width="12.7109375" style="2" customWidth="1"/>
    <col min="7433" max="7433" width="10" style="2" customWidth="1"/>
    <col min="7434" max="7434" width="8.5703125" style="2" customWidth="1"/>
    <col min="7435" max="7435" width="2.5703125" style="2" customWidth="1"/>
    <col min="7436" max="7436" width="8.85546875" style="2" customWidth="1"/>
    <col min="7437" max="7437" width="14.7109375" style="2" customWidth="1"/>
    <col min="7438" max="7438" width="12.140625" style="2" customWidth="1"/>
    <col min="7439" max="7439" width="2" style="2" customWidth="1"/>
    <col min="7440" max="7440" width="11.28515625" style="2" customWidth="1"/>
    <col min="7441" max="7441" width="12" style="2" customWidth="1"/>
    <col min="7442" max="7442" width="1.85546875" style="2" customWidth="1"/>
    <col min="7443" max="7443" width="11.7109375" style="2" customWidth="1"/>
    <col min="7444" max="7685" width="9.140625" style="2"/>
    <col min="7686" max="7686" width="11.85546875" style="2" customWidth="1"/>
    <col min="7687" max="7688" width="12.7109375" style="2" customWidth="1"/>
    <col min="7689" max="7689" width="10" style="2" customWidth="1"/>
    <col min="7690" max="7690" width="8.5703125" style="2" customWidth="1"/>
    <col min="7691" max="7691" width="2.5703125" style="2" customWidth="1"/>
    <col min="7692" max="7692" width="8.85546875" style="2" customWidth="1"/>
    <col min="7693" max="7693" width="14.7109375" style="2" customWidth="1"/>
    <col min="7694" max="7694" width="12.140625" style="2" customWidth="1"/>
    <col min="7695" max="7695" width="2" style="2" customWidth="1"/>
    <col min="7696" max="7696" width="11.28515625" style="2" customWidth="1"/>
    <col min="7697" max="7697" width="12" style="2" customWidth="1"/>
    <col min="7698" max="7698" width="1.85546875" style="2" customWidth="1"/>
    <col min="7699" max="7699" width="11.7109375" style="2" customWidth="1"/>
    <col min="7700" max="7941" width="9.140625" style="2"/>
    <col min="7942" max="7942" width="11.85546875" style="2" customWidth="1"/>
    <col min="7943" max="7944" width="12.7109375" style="2" customWidth="1"/>
    <col min="7945" max="7945" width="10" style="2" customWidth="1"/>
    <col min="7946" max="7946" width="8.5703125" style="2" customWidth="1"/>
    <col min="7947" max="7947" width="2.5703125" style="2" customWidth="1"/>
    <col min="7948" max="7948" width="8.85546875" style="2" customWidth="1"/>
    <col min="7949" max="7949" width="14.7109375" style="2" customWidth="1"/>
    <col min="7950" max="7950" width="12.140625" style="2" customWidth="1"/>
    <col min="7951" max="7951" width="2" style="2" customWidth="1"/>
    <col min="7952" max="7952" width="11.28515625" style="2" customWidth="1"/>
    <col min="7953" max="7953" width="12" style="2" customWidth="1"/>
    <col min="7954" max="7954" width="1.85546875" style="2" customWidth="1"/>
    <col min="7955" max="7955" width="11.7109375" style="2" customWidth="1"/>
    <col min="7956" max="8197" width="9.140625" style="2"/>
    <col min="8198" max="8198" width="11.85546875" style="2" customWidth="1"/>
    <col min="8199" max="8200" width="12.7109375" style="2" customWidth="1"/>
    <col min="8201" max="8201" width="10" style="2" customWidth="1"/>
    <col min="8202" max="8202" width="8.5703125" style="2" customWidth="1"/>
    <col min="8203" max="8203" width="2.5703125" style="2" customWidth="1"/>
    <col min="8204" max="8204" width="8.85546875" style="2" customWidth="1"/>
    <col min="8205" max="8205" width="14.7109375" style="2" customWidth="1"/>
    <col min="8206" max="8206" width="12.140625" style="2" customWidth="1"/>
    <col min="8207" max="8207" width="2" style="2" customWidth="1"/>
    <col min="8208" max="8208" width="11.28515625" style="2" customWidth="1"/>
    <col min="8209" max="8209" width="12" style="2" customWidth="1"/>
    <col min="8210" max="8210" width="1.85546875" style="2" customWidth="1"/>
    <col min="8211" max="8211" width="11.7109375" style="2" customWidth="1"/>
    <col min="8212" max="8453" width="9.140625" style="2"/>
    <col min="8454" max="8454" width="11.85546875" style="2" customWidth="1"/>
    <col min="8455" max="8456" width="12.7109375" style="2" customWidth="1"/>
    <col min="8457" max="8457" width="10" style="2" customWidth="1"/>
    <col min="8458" max="8458" width="8.5703125" style="2" customWidth="1"/>
    <col min="8459" max="8459" width="2.5703125" style="2" customWidth="1"/>
    <col min="8460" max="8460" width="8.85546875" style="2" customWidth="1"/>
    <col min="8461" max="8461" width="14.7109375" style="2" customWidth="1"/>
    <col min="8462" max="8462" width="12.140625" style="2" customWidth="1"/>
    <col min="8463" max="8463" width="2" style="2" customWidth="1"/>
    <col min="8464" max="8464" width="11.28515625" style="2" customWidth="1"/>
    <col min="8465" max="8465" width="12" style="2" customWidth="1"/>
    <col min="8466" max="8466" width="1.85546875" style="2" customWidth="1"/>
    <col min="8467" max="8467" width="11.7109375" style="2" customWidth="1"/>
    <col min="8468" max="8709" width="9.140625" style="2"/>
    <col min="8710" max="8710" width="11.85546875" style="2" customWidth="1"/>
    <col min="8711" max="8712" width="12.7109375" style="2" customWidth="1"/>
    <col min="8713" max="8713" width="10" style="2" customWidth="1"/>
    <col min="8714" max="8714" width="8.5703125" style="2" customWidth="1"/>
    <col min="8715" max="8715" width="2.5703125" style="2" customWidth="1"/>
    <col min="8716" max="8716" width="8.85546875" style="2" customWidth="1"/>
    <col min="8717" max="8717" width="14.7109375" style="2" customWidth="1"/>
    <col min="8718" max="8718" width="12.140625" style="2" customWidth="1"/>
    <col min="8719" max="8719" width="2" style="2" customWidth="1"/>
    <col min="8720" max="8720" width="11.28515625" style="2" customWidth="1"/>
    <col min="8721" max="8721" width="12" style="2" customWidth="1"/>
    <col min="8722" max="8722" width="1.85546875" style="2" customWidth="1"/>
    <col min="8723" max="8723" width="11.7109375" style="2" customWidth="1"/>
    <col min="8724" max="8965" width="9.140625" style="2"/>
    <col min="8966" max="8966" width="11.85546875" style="2" customWidth="1"/>
    <col min="8967" max="8968" width="12.7109375" style="2" customWidth="1"/>
    <col min="8969" max="8969" width="10" style="2" customWidth="1"/>
    <col min="8970" max="8970" width="8.5703125" style="2" customWidth="1"/>
    <col min="8971" max="8971" width="2.5703125" style="2" customWidth="1"/>
    <col min="8972" max="8972" width="8.85546875" style="2" customWidth="1"/>
    <col min="8973" max="8973" width="14.7109375" style="2" customWidth="1"/>
    <col min="8974" max="8974" width="12.140625" style="2" customWidth="1"/>
    <col min="8975" max="8975" width="2" style="2" customWidth="1"/>
    <col min="8976" max="8976" width="11.28515625" style="2" customWidth="1"/>
    <col min="8977" max="8977" width="12" style="2" customWidth="1"/>
    <col min="8978" max="8978" width="1.85546875" style="2" customWidth="1"/>
    <col min="8979" max="8979" width="11.7109375" style="2" customWidth="1"/>
    <col min="8980" max="9221" width="9.140625" style="2"/>
    <col min="9222" max="9222" width="11.85546875" style="2" customWidth="1"/>
    <col min="9223" max="9224" width="12.7109375" style="2" customWidth="1"/>
    <col min="9225" max="9225" width="10" style="2" customWidth="1"/>
    <col min="9226" max="9226" width="8.5703125" style="2" customWidth="1"/>
    <col min="9227" max="9227" width="2.5703125" style="2" customWidth="1"/>
    <col min="9228" max="9228" width="8.85546875" style="2" customWidth="1"/>
    <col min="9229" max="9229" width="14.7109375" style="2" customWidth="1"/>
    <col min="9230" max="9230" width="12.140625" style="2" customWidth="1"/>
    <col min="9231" max="9231" width="2" style="2" customWidth="1"/>
    <col min="9232" max="9232" width="11.28515625" style="2" customWidth="1"/>
    <col min="9233" max="9233" width="12" style="2" customWidth="1"/>
    <col min="9234" max="9234" width="1.85546875" style="2" customWidth="1"/>
    <col min="9235" max="9235" width="11.7109375" style="2" customWidth="1"/>
    <col min="9236" max="9477" width="9.140625" style="2"/>
    <col min="9478" max="9478" width="11.85546875" style="2" customWidth="1"/>
    <col min="9479" max="9480" width="12.7109375" style="2" customWidth="1"/>
    <col min="9481" max="9481" width="10" style="2" customWidth="1"/>
    <col min="9482" max="9482" width="8.5703125" style="2" customWidth="1"/>
    <col min="9483" max="9483" width="2.5703125" style="2" customWidth="1"/>
    <col min="9484" max="9484" width="8.85546875" style="2" customWidth="1"/>
    <col min="9485" max="9485" width="14.7109375" style="2" customWidth="1"/>
    <col min="9486" max="9486" width="12.140625" style="2" customWidth="1"/>
    <col min="9487" max="9487" width="2" style="2" customWidth="1"/>
    <col min="9488" max="9488" width="11.28515625" style="2" customWidth="1"/>
    <col min="9489" max="9489" width="12" style="2" customWidth="1"/>
    <col min="9490" max="9490" width="1.85546875" style="2" customWidth="1"/>
    <col min="9491" max="9491" width="11.7109375" style="2" customWidth="1"/>
    <col min="9492" max="9733" width="9.140625" style="2"/>
    <col min="9734" max="9734" width="11.85546875" style="2" customWidth="1"/>
    <col min="9735" max="9736" width="12.7109375" style="2" customWidth="1"/>
    <col min="9737" max="9737" width="10" style="2" customWidth="1"/>
    <col min="9738" max="9738" width="8.5703125" style="2" customWidth="1"/>
    <col min="9739" max="9739" width="2.5703125" style="2" customWidth="1"/>
    <col min="9740" max="9740" width="8.85546875" style="2" customWidth="1"/>
    <col min="9741" max="9741" width="14.7109375" style="2" customWidth="1"/>
    <col min="9742" max="9742" width="12.140625" style="2" customWidth="1"/>
    <col min="9743" max="9743" width="2" style="2" customWidth="1"/>
    <col min="9744" max="9744" width="11.28515625" style="2" customWidth="1"/>
    <col min="9745" max="9745" width="12" style="2" customWidth="1"/>
    <col min="9746" max="9746" width="1.85546875" style="2" customWidth="1"/>
    <col min="9747" max="9747" width="11.7109375" style="2" customWidth="1"/>
    <col min="9748" max="9989" width="9.140625" style="2"/>
    <col min="9990" max="9990" width="11.85546875" style="2" customWidth="1"/>
    <col min="9991" max="9992" width="12.7109375" style="2" customWidth="1"/>
    <col min="9993" max="9993" width="10" style="2" customWidth="1"/>
    <col min="9994" max="9994" width="8.5703125" style="2" customWidth="1"/>
    <col min="9995" max="9995" width="2.5703125" style="2" customWidth="1"/>
    <col min="9996" max="9996" width="8.85546875" style="2" customWidth="1"/>
    <col min="9997" max="9997" width="14.7109375" style="2" customWidth="1"/>
    <col min="9998" max="9998" width="12.140625" style="2" customWidth="1"/>
    <col min="9999" max="9999" width="2" style="2" customWidth="1"/>
    <col min="10000" max="10000" width="11.28515625" style="2" customWidth="1"/>
    <col min="10001" max="10001" width="12" style="2" customWidth="1"/>
    <col min="10002" max="10002" width="1.85546875" style="2" customWidth="1"/>
    <col min="10003" max="10003" width="11.7109375" style="2" customWidth="1"/>
    <col min="10004" max="10245" width="9.140625" style="2"/>
    <col min="10246" max="10246" width="11.85546875" style="2" customWidth="1"/>
    <col min="10247" max="10248" width="12.7109375" style="2" customWidth="1"/>
    <col min="10249" max="10249" width="10" style="2" customWidth="1"/>
    <col min="10250" max="10250" width="8.5703125" style="2" customWidth="1"/>
    <col min="10251" max="10251" width="2.5703125" style="2" customWidth="1"/>
    <col min="10252" max="10252" width="8.85546875" style="2" customWidth="1"/>
    <col min="10253" max="10253" width="14.7109375" style="2" customWidth="1"/>
    <col min="10254" max="10254" width="12.140625" style="2" customWidth="1"/>
    <col min="10255" max="10255" width="2" style="2" customWidth="1"/>
    <col min="10256" max="10256" width="11.28515625" style="2" customWidth="1"/>
    <col min="10257" max="10257" width="12" style="2" customWidth="1"/>
    <col min="10258" max="10258" width="1.85546875" style="2" customWidth="1"/>
    <col min="10259" max="10259" width="11.7109375" style="2" customWidth="1"/>
    <col min="10260" max="10501" width="9.140625" style="2"/>
    <col min="10502" max="10502" width="11.85546875" style="2" customWidth="1"/>
    <col min="10503" max="10504" width="12.7109375" style="2" customWidth="1"/>
    <col min="10505" max="10505" width="10" style="2" customWidth="1"/>
    <col min="10506" max="10506" width="8.5703125" style="2" customWidth="1"/>
    <col min="10507" max="10507" width="2.5703125" style="2" customWidth="1"/>
    <col min="10508" max="10508" width="8.85546875" style="2" customWidth="1"/>
    <col min="10509" max="10509" width="14.7109375" style="2" customWidth="1"/>
    <col min="10510" max="10510" width="12.140625" style="2" customWidth="1"/>
    <col min="10511" max="10511" width="2" style="2" customWidth="1"/>
    <col min="10512" max="10512" width="11.28515625" style="2" customWidth="1"/>
    <col min="10513" max="10513" width="12" style="2" customWidth="1"/>
    <col min="10514" max="10514" width="1.85546875" style="2" customWidth="1"/>
    <col min="10515" max="10515" width="11.7109375" style="2" customWidth="1"/>
    <col min="10516" max="10757" width="9.140625" style="2"/>
    <col min="10758" max="10758" width="11.85546875" style="2" customWidth="1"/>
    <col min="10759" max="10760" width="12.7109375" style="2" customWidth="1"/>
    <col min="10761" max="10761" width="10" style="2" customWidth="1"/>
    <col min="10762" max="10762" width="8.5703125" style="2" customWidth="1"/>
    <col min="10763" max="10763" width="2.5703125" style="2" customWidth="1"/>
    <col min="10764" max="10764" width="8.85546875" style="2" customWidth="1"/>
    <col min="10765" max="10765" width="14.7109375" style="2" customWidth="1"/>
    <col min="10766" max="10766" width="12.140625" style="2" customWidth="1"/>
    <col min="10767" max="10767" width="2" style="2" customWidth="1"/>
    <col min="10768" max="10768" width="11.28515625" style="2" customWidth="1"/>
    <col min="10769" max="10769" width="12" style="2" customWidth="1"/>
    <col min="10770" max="10770" width="1.85546875" style="2" customWidth="1"/>
    <col min="10771" max="10771" width="11.7109375" style="2" customWidth="1"/>
    <col min="10772" max="11013" width="9.140625" style="2"/>
    <col min="11014" max="11014" width="11.85546875" style="2" customWidth="1"/>
    <col min="11015" max="11016" width="12.7109375" style="2" customWidth="1"/>
    <col min="11017" max="11017" width="10" style="2" customWidth="1"/>
    <col min="11018" max="11018" width="8.5703125" style="2" customWidth="1"/>
    <col min="11019" max="11019" width="2.5703125" style="2" customWidth="1"/>
    <col min="11020" max="11020" width="8.85546875" style="2" customWidth="1"/>
    <col min="11021" max="11021" width="14.7109375" style="2" customWidth="1"/>
    <col min="11022" max="11022" width="12.140625" style="2" customWidth="1"/>
    <col min="11023" max="11023" width="2" style="2" customWidth="1"/>
    <col min="11024" max="11024" width="11.28515625" style="2" customWidth="1"/>
    <col min="11025" max="11025" width="12" style="2" customWidth="1"/>
    <col min="11026" max="11026" width="1.85546875" style="2" customWidth="1"/>
    <col min="11027" max="11027" width="11.7109375" style="2" customWidth="1"/>
    <col min="11028" max="11269" width="9.140625" style="2"/>
    <col min="11270" max="11270" width="11.85546875" style="2" customWidth="1"/>
    <col min="11271" max="11272" width="12.7109375" style="2" customWidth="1"/>
    <col min="11273" max="11273" width="10" style="2" customWidth="1"/>
    <col min="11274" max="11274" width="8.5703125" style="2" customWidth="1"/>
    <col min="11275" max="11275" width="2.5703125" style="2" customWidth="1"/>
    <col min="11276" max="11276" width="8.85546875" style="2" customWidth="1"/>
    <col min="11277" max="11277" width="14.7109375" style="2" customWidth="1"/>
    <col min="11278" max="11278" width="12.140625" style="2" customWidth="1"/>
    <col min="11279" max="11279" width="2" style="2" customWidth="1"/>
    <col min="11280" max="11280" width="11.28515625" style="2" customWidth="1"/>
    <col min="11281" max="11281" width="12" style="2" customWidth="1"/>
    <col min="11282" max="11282" width="1.85546875" style="2" customWidth="1"/>
    <col min="11283" max="11283" width="11.7109375" style="2" customWidth="1"/>
    <col min="11284" max="11525" width="9.140625" style="2"/>
    <col min="11526" max="11526" width="11.85546875" style="2" customWidth="1"/>
    <col min="11527" max="11528" width="12.7109375" style="2" customWidth="1"/>
    <col min="11529" max="11529" width="10" style="2" customWidth="1"/>
    <col min="11530" max="11530" width="8.5703125" style="2" customWidth="1"/>
    <col min="11531" max="11531" width="2.5703125" style="2" customWidth="1"/>
    <col min="11532" max="11532" width="8.85546875" style="2" customWidth="1"/>
    <col min="11533" max="11533" width="14.7109375" style="2" customWidth="1"/>
    <col min="11534" max="11534" width="12.140625" style="2" customWidth="1"/>
    <col min="11535" max="11535" width="2" style="2" customWidth="1"/>
    <col min="11536" max="11536" width="11.28515625" style="2" customWidth="1"/>
    <col min="11537" max="11537" width="12" style="2" customWidth="1"/>
    <col min="11538" max="11538" width="1.85546875" style="2" customWidth="1"/>
    <col min="11539" max="11539" width="11.7109375" style="2" customWidth="1"/>
    <col min="11540" max="11781" width="9.140625" style="2"/>
    <col min="11782" max="11782" width="11.85546875" style="2" customWidth="1"/>
    <col min="11783" max="11784" width="12.7109375" style="2" customWidth="1"/>
    <col min="11785" max="11785" width="10" style="2" customWidth="1"/>
    <col min="11786" max="11786" width="8.5703125" style="2" customWidth="1"/>
    <col min="11787" max="11787" width="2.5703125" style="2" customWidth="1"/>
    <col min="11788" max="11788" width="8.85546875" style="2" customWidth="1"/>
    <col min="11789" max="11789" width="14.7109375" style="2" customWidth="1"/>
    <col min="11790" max="11790" width="12.140625" style="2" customWidth="1"/>
    <col min="11791" max="11791" width="2" style="2" customWidth="1"/>
    <col min="11792" max="11792" width="11.28515625" style="2" customWidth="1"/>
    <col min="11793" max="11793" width="12" style="2" customWidth="1"/>
    <col min="11794" max="11794" width="1.85546875" style="2" customWidth="1"/>
    <col min="11795" max="11795" width="11.7109375" style="2" customWidth="1"/>
    <col min="11796" max="12037" width="9.140625" style="2"/>
    <col min="12038" max="12038" width="11.85546875" style="2" customWidth="1"/>
    <col min="12039" max="12040" width="12.7109375" style="2" customWidth="1"/>
    <col min="12041" max="12041" width="10" style="2" customWidth="1"/>
    <col min="12042" max="12042" width="8.5703125" style="2" customWidth="1"/>
    <col min="12043" max="12043" width="2.5703125" style="2" customWidth="1"/>
    <col min="12044" max="12044" width="8.85546875" style="2" customWidth="1"/>
    <col min="12045" max="12045" width="14.7109375" style="2" customWidth="1"/>
    <col min="12046" max="12046" width="12.140625" style="2" customWidth="1"/>
    <col min="12047" max="12047" width="2" style="2" customWidth="1"/>
    <col min="12048" max="12048" width="11.28515625" style="2" customWidth="1"/>
    <col min="12049" max="12049" width="12" style="2" customWidth="1"/>
    <col min="12050" max="12050" width="1.85546875" style="2" customWidth="1"/>
    <col min="12051" max="12051" width="11.7109375" style="2" customWidth="1"/>
    <col min="12052" max="12293" width="9.140625" style="2"/>
    <col min="12294" max="12294" width="11.85546875" style="2" customWidth="1"/>
    <col min="12295" max="12296" width="12.7109375" style="2" customWidth="1"/>
    <col min="12297" max="12297" width="10" style="2" customWidth="1"/>
    <col min="12298" max="12298" width="8.5703125" style="2" customWidth="1"/>
    <col min="12299" max="12299" width="2.5703125" style="2" customWidth="1"/>
    <col min="12300" max="12300" width="8.85546875" style="2" customWidth="1"/>
    <col min="12301" max="12301" width="14.7109375" style="2" customWidth="1"/>
    <col min="12302" max="12302" width="12.140625" style="2" customWidth="1"/>
    <col min="12303" max="12303" width="2" style="2" customWidth="1"/>
    <col min="12304" max="12304" width="11.28515625" style="2" customWidth="1"/>
    <col min="12305" max="12305" width="12" style="2" customWidth="1"/>
    <col min="12306" max="12306" width="1.85546875" style="2" customWidth="1"/>
    <col min="12307" max="12307" width="11.7109375" style="2" customWidth="1"/>
    <col min="12308" max="12549" width="9.140625" style="2"/>
    <col min="12550" max="12550" width="11.85546875" style="2" customWidth="1"/>
    <col min="12551" max="12552" width="12.7109375" style="2" customWidth="1"/>
    <col min="12553" max="12553" width="10" style="2" customWidth="1"/>
    <col min="12554" max="12554" width="8.5703125" style="2" customWidth="1"/>
    <col min="12555" max="12555" width="2.5703125" style="2" customWidth="1"/>
    <col min="12556" max="12556" width="8.85546875" style="2" customWidth="1"/>
    <col min="12557" max="12557" width="14.7109375" style="2" customWidth="1"/>
    <col min="12558" max="12558" width="12.140625" style="2" customWidth="1"/>
    <col min="12559" max="12559" width="2" style="2" customWidth="1"/>
    <col min="12560" max="12560" width="11.28515625" style="2" customWidth="1"/>
    <col min="12561" max="12561" width="12" style="2" customWidth="1"/>
    <col min="12562" max="12562" width="1.85546875" style="2" customWidth="1"/>
    <col min="12563" max="12563" width="11.7109375" style="2" customWidth="1"/>
    <col min="12564" max="12805" width="9.140625" style="2"/>
    <col min="12806" max="12806" width="11.85546875" style="2" customWidth="1"/>
    <col min="12807" max="12808" width="12.7109375" style="2" customWidth="1"/>
    <col min="12809" max="12809" width="10" style="2" customWidth="1"/>
    <col min="12810" max="12810" width="8.5703125" style="2" customWidth="1"/>
    <col min="12811" max="12811" width="2.5703125" style="2" customWidth="1"/>
    <col min="12812" max="12812" width="8.85546875" style="2" customWidth="1"/>
    <col min="12813" max="12813" width="14.7109375" style="2" customWidth="1"/>
    <col min="12814" max="12814" width="12.140625" style="2" customWidth="1"/>
    <col min="12815" max="12815" width="2" style="2" customWidth="1"/>
    <col min="12816" max="12816" width="11.28515625" style="2" customWidth="1"/>
    <col min="12817" max="12817" width="12" style="2" customWidth="1"/>
    <col min="12818" max="12818" width="1.85546875" style="2" customWidth="1"/>
    <col min="12819" max="12819" width="11.7109375" style="2" customWidth="1"/>
    <col min="12820" max="13061" width="9.140625" style="2"/>
    <col min="13062" max="13062" width="11.85546875" style="2" customWidth="1"/>
    <col min="13063" max="13064" width="12.7109375" style="2" customWidth="1"/>
    <col min="13065" max="13065" width="10" style="2" customWidth="1"/>
    <col min="13066" max="13066" width="8.5703125" style="2" customWidth="1"/>
    <col min="13067" max="13067" width="2.5703125" style="2" customWidth="1"/>
    <col min="13068" max="13068" width="8.85546875" style="2" customWidth="1"/>
    <col min="13069" max="13069" width="14.7109375" style="2" customWidth="1"/>
    <col min="13070" max="13070" width="12.140625" style="2" customWidth="1"/>
    <col min="13071" max="13071" width="2" style="2" customWidth="1"/>
    <col min="13072" max="13072" width="11.28515625" style="2" customWidth="1"/>
    <col min="13073" max="13073" width="12" style="2" customWidth="1"/>
    <col min="13074" max="13074" width="1.85546875" style="2" customWidth="1"/>
    <col min="13075" max="13075" width="11.7109375" style="2" customWidth="1"/>
    <col min="13076" max="13317" width="9.140625" style="2"/>
    <col min="13318" max="13318" width="11.85546875" style="2" customWidth="1"/>
    <col min="13319" max="13320" width="12.7109375" style="2" customWidth="1"/>
    <col min="13321" max="13321" width="10" style="2" customWidth="1"/>
    <col min="13322" max="13322" width="8.5703125" style="2" customWidth="1"/>
    <col min="13323" max="13323" width="2.5703125" style="2" customWidth="1"/>
    <col min="13324" max="13324" width="8.85546875" style="2" customWidth="1"/>
    <col min="13325" max="13325" width="14.7109375" style="2" customWidth="1"/>
    <col min="13326" max="13326" width="12.140625" style="2" customWidth="1"/>
    <col min="13327" max="13327" width="2" style="2" customWidth="1"/>
    <col min="13328" max="13328" width="11.28515625" style="2" customWidth="1"/>
    <col min="13329" max="13329" width="12" style="2" customWidth="1"/>
    <col min="13330" max="13330" width="1.85546875" style="2" customWidth="1"/>
    <col min="13331" max="13331" width="11.7109375" style="2" customWidth="1"/>
    <col min="13332" max="13573" width="9.140625" style="2"/>
    <col min="13574" max="13574" width="11.85546875" style="2" customWidth="1"/>
    <col min="13575" max="13576" width="12.7109375" style="2" customWidth="1"/>
    <col min="13577" max="13577" width="10" style="2" customWidth="1"/>
    <col min="13578" max="13578" width="8.5703125" style="2" customWidth="1"/>
    <col min="13579" max="13579" width="2.5703125" style="2" customWidth="1"/>
    <col min="13580" max="13580" width="8.85546875" style="2" customWidth="1"/>
    <col min="13581" max="13581" width="14.7109375" style="2" customWidth="1"/>
    <col min="13582" max="13582" width="12.140625" style="2" customWidth="1"/>
    <col min="13583" max="13583" width="2" style="2" customWidth="1"/>
    <col min="13584" max="13584" width="11.28515625" style="2" customWidth="1"/>
    <col min="13585" max="13585" width="12" style="2" customWidth="1"/>
    <col min="13586" max="13586" width="1.85546875" style="2" customWidth="1"/>
    <col min="13587" max="13587" width="11.7109375" style="2" customWidth="1"/>
    <col min="13588" max="13829" width="9.140625" style="2"/>
    <col min="13830" max="13830" width="11.85546875" style="2" customWidth="1"/>
    <col min="13831" max="13832" width="12.7109375" style="2" customWidth="1"/>
    <col min="13833" max="13833" width="10" style="2" customWidth="1"/>
    <col min="13834" max="13834" width="8.5703125" style="2" customWidth="1"/>
    <col min="13835" max="13835" width="2.5703125" style="2" customWidth="1"/>
    <col min="13836" max="13836" width="8.85546875" style="2" customWidth="1"/>
    <col min="13837" max="13837" width="14.7109375" style="2" customWidth="1"/>
    <col min="13838" max="13838" width="12.140625" style="2" customWidth="1"/>
    <col min="13839" max="13839" width="2" style="2" customWidth="1"/>
    <col min="13840" max="13840" width="11.28515625" style="2" customWidth="1"/>
    <col min="13841" max="13841" width="12" style="2" customWidth="1"/>
    <col min="13842" max="13842" width="1.85546875" style="2" customWidth="1"/>
    <col min="13843" max="13843" width="11.7109375" style="2" customWidth="1"/>
    <col min="13844" max="14085" width="9.140625" style="2"/>
    <col min="14086" max="14086" width="11.85546875" style="2" customWidth="1"/>
    <col min="14087" max="14088" width="12.7109375" style="2" customWidth="1"/>
    <col min="14089" max="14089" width="10" style="2" customWidth="1"/>
    <col min="14090" max="14090" width="8.5703125" style="2" customWidth="1"/>
    <col min="14091" max="14091" width="2.5703125" style="2" customWidth="1"/>
    <col min="14092" max="14092" width="8.85546875" style="2" customWidth="1"/>
    <col min="14093" max="14093" width="14.7109375" style="2" customWidth="1"/>
    <col min="14094" max="14094" width="12.140625" style="2" customWidth="1"/>
    <col min="14095" max="14095" width="2" style="2" customWidth="1"/>
    <col min="14096" max="14096" width="11.28515625" style="2" customWidth="1"/>
    <col min="14097" max="14097" width="12" style="2" customWidth="1"/>
    <col min="14098" max="14098" width="1.85546875" style="2" customWidth="1"/>
    <col min="14099" max="14099" width="11.7109375" style="2" customWidth="1"/>
    <col min="14100" max="14341" width="9.140625" style="2"/>
    <col min="14342" max="14342" width="11.85546875" style="2" customWidth="1"/>
    <col min="14343" max="14344" width="12.7109375" style="2" customWidth="1"/>
    <col min="14345" max="14345" width="10" style="2" customWidth="1"/>
    <col min="14346" max="14346" width="8.5703125" style="2" customWidth="1"/>
    <col min="14347" max="14347" width="2.5703125" style="2" customWidth="1"/>
    <col min="14348" max="14348" width="8.85546875" style="2" customWidth="1"/>
    <col min="14349" max="14349" width="14.7109375" style="2" customWidth="1"/>
    <col min="14350" max="14350" width="12.140625" style="2" customWidth="1"/>
    <col min="14351" max="14351" width="2" style="2" customWidth="1"/>
    <col min="14352" max="14352" width="11.28515625" style="2" customWidth="1"/>
    <col min="14353" max="14353" width="12" style="2" customWidth="1"/>
    <col min="14354" max="14354" width="1.85546875" style="2" customWidth="1"/>
    <col min="14355" max="14355" width="11.7109375" style="2" customWidth="1"/>
    <col min="14356" max="14597" width="9.140625" style="2"/>
    <col min="14598" max="14598" width="11.85546875" style="2" customWidth="1"/>
    <col min="14599" max="14600" width="12.7109375" style="2" customWidth="1"/>
    <col min="14601" max="14601" width="10" style="2" customWidth="1"/>
    <col min="14602" max="14602" width="8.5703125" style="2" customWidth="1"/>
    <col min="14603" max="14603" width="2.5703125" style="2" customWidth="1"/>
    <col min="14604" max="14604" width="8.85546875" style="2" customWidth="1"/>
    <col min="14605" max="14605" width="14.7109375" style="2" customWidth="1"/>
    <col min="14606" max="14606" width="12.140625" style="2" customWidth="1"/>
    <col min="14607" max="14607" width="2" style="2" customWidth="1"/>
    <col min="14608" max="14608" width="11.28515625" style="2" customWidth="1"/>
    <col min="14609" max="14609" width="12" style="2" customWidth="1"/>
    <col min="14610" max="14610" width="1.85546875" style="2" customWidth="1"/>
    <col min="14611" max="14611" width="11.7109375" style="2" customWidth="1"/>
    <col min="14612" max="14853" width="9.140625" style="2"/>
    <col min="14854" max="14854" width="11.85546875" style="2" customWidth="1"/>
    <col min="14855" max="14856" width="12.7109375" style="2" customWidth="1"/>
    <col min="14857" max="14857" width="10" style="2" customWidth="1"/>
    <col min="14858" max="14858" width="8.5703125" style="2" customWidth="1"/>
    <col min="14859" max="14859" width="2.5703125" style="2" customWidth="1"/>
    <col min="14860" max="14860" width="8.85546875" style="2" customWidth="1"/>
    <col min="14861" max="14861" width="14.7109375" style="2" customWidth="1"/>
    <col min="14862" max="14862" width="12.140625" style="2" customWidth="1"/>
    <col min="14863" max="14863" width="2" style="2" customWidth="1"/>
    <col min="14864" max="14864" width="11.28515625" style="2" customWidth="1"/>
    <col min="14865" max="14865" width="12" style="2" customWidth="1"/>
    <col min="14866" max="14866" width="1.85546875" style="2" customWidth="1"/>
    <col min="14867" max="14867" width="11.7109375" style="2" customWidth="1"/>
    <col min="14868" max="15109" width="9.140625" style="2"/>
    <col min="15110" max="15110" width="11.85546875" style="2" customWidth="1"/>
    <col min="15111" max="15112" width="12.7109375" style="2" customWidth="1"/>
    <col min="15113" max="15113" width="10" style="2" customWidth="1"/>
    <col min="15114" max="15114" width="8.5703125" style="2" customWidth="1"/>
    <col min="15115" max="15115" width="2.5703125" style="2" customWidth="1"/>
    <col min="15116" max="15116" width="8.85546875" style="2" customWidth="1"/>
    <col min="15117" max="15117" width="14.7109375" style="2" customWidth="1"/>
    <col min="15118" max="15118" width="12.140625" style="2" customWidth="1"/>
    <col min="15119" max="15119" width="2" style="2" customWidth="1"/>
    <col min="15120" max="15120" width="11.28515625" style="2" customWidth="1"/>
    <col min="15121" max="15121" width="12" style="2" customWidth="1"/>
    <col min="15122" max="15122" width="1.85546875" style="2" customWidth="1"/>
    <col min="15123" max="15123" width="11.7109375" style="2" customWidth="1"/>
    <col min="15124" max="15365" width="9.140625" style="2"/>
    <col min="15366" max="15366" width="11.85546875" style="2" customWidth="1"/>
    <col min="15367" max="15368" width="12.7109375" style="2" customWidth="1"/>
    <col min="15369" max="15369" width="10" style="2" customWidth="1"/>
    <col min="15370" max="15370" width="8.5703125" style="2" customWidth="1"/>
    <col min="15371" max="15371" width="2.5703125" style="2" customWidth="1"/>
    <col min="15372" max="15372" width="8.85546875" style="2" customWidth="1"/>
    <col min="15373" max="15373" width="14.7109375" style="2" customWidth="1"/>
    <col min="15374" max="15374" width="12.140625" style="2" customWidth="1"/>
    <col min="15375" max="15375" width="2" style="2" customWidth="1"/>
    <col min="15376" max="15376" width="11.28515625" style="2" customWidth="1"/>
    <col min="15377" max="15377" width="12" style="2" customWidth="1"/>
    <col min="15378" max="15378" width="1.85546875" style="2" customWidth="1"/>
    <col min="15379" max="15379" width="11.7109375" style="2" customWidth="1"/>
    <col min="15380" max="15621" width="9.140625" style="2"/>
    <col min="15622" max="15622" width="11.85546875" style="2" customWidth="1"/>
    <col min="15623" max="15624" width="12.7109375" style="2" customWidth="1"/>
    <col min="15625" max="15625" width="10" style="2" customWidth="1"/>
    <col min="15626" max="15626" width="8.5703125" style="2" customWidth="1"/>
    <col min="15627" max="15627" width="2.5703125" style="2" customWidth="1"/>
    <col min="15628" max="15628" width="8.85546875" style="2" customWidth="1"/>
    <col min="15629" max="15629" width="14.7109375" style="2" customWidth="1"/>
    <col min="15630" max="15630" width="12.140625" style="2" customWidth="1"/>
    <col min="15631" max="15631" width="2" style="2" customWidth="1"/>
    <col min="15632" max="15632" width="11.28515625" style="2" customWidth="1"/>
    <col min="15633" max="15633" width="12" style="2" customWidth="1"/>
    <col min="15634" max="15634" width="1.85546875" style="2" customWidth="1"/>
    <col min="15635" max="15635" width="11.7109375" style="2" customWidth="1"/>
    <col min="15636" max="15877" width="9.140625" style="2"/>
    <col min="15878" max="15878" width="11.85546875" style="2" customWidth="1"/>
    <col min="15879" max="15880" width="12.7109375" style="2" customWidth="1"/>
    <col min="15881" max="15881" width="10" style="2" customWidth="1"/>
    <col min="15882" max="15882" width="8.5703125" style="2" customWidth="1"/>
    <col min="15883" max="15883" width="2.5703125" style="2" customWidth="1"/>
    <col min="15884" max="15884" width="8.85546875" style="2" customWidth="1"/>
    <col min="15885" max="15885" width="14.7109375" style="2" customWidth="1"/>
    <col min="15886" max="15886" width="12.140625" style="2" customWidth="1"/>
    <col min="15887" max="15887" width="2" style="2" customWidth="1"/>
    <col min="15888" max="15888" width="11.28515625" style="2" customWidth="1"/>
    <col min="15889" max="15889" width="12" style="2" customWidth="1"/>
    <col min="15890" max="15890" width="1.85546875" style="2" customWidth="1"/>
    <col min="15891" max="15891" width="11.7109375" style="2" customWidth="1"/>
    <col min="15892" max="16133" width="9.140625" style="2"/>
    <col min="16134" max="16134" width="11.85546875" style="2" customWidth="1"/>
    <col min="16135" max="16136" width="12.7109375" style="2" customWidth="1"/>
    <col min="16137" max="16137" width="10" style="2" customWidth="1"/>
    <col min="16138" max="16138" width="8.5703125" style="2" customWidth="1"/>
    <col min="16139" max="16139" width="2.5703125" style="2" customWidth="1"/>
    <col min="16140" max="16140" width="8.85546875" style="2" customWidth="1"/>
    <col min="16141" max="16141" width="14.7109375" style="2" customWidth="1"/>
    <col min="16142" max="16142" width="12.140625" style="2" customWidth="1"/>
    <col min="16143" max="16143" width="2" style="2" customWidth="1"/>
    <col min="16144" max="16144" width="11.28515625" style="2" customWidth="1"/>
    <col min="16145" max="16145" width="12" style="2" customWidth="1"/>
    <col min="16146" max="16146" width="1.85546875" style="2" customWidth="1"/>
    <col min="16147" max="16147" width="11.7109375" style="2" customWidth="1"/>
    <col min="16148" max="16384" width="9.140625" style="2"/>
  </cols>
  <sheetData>
    <row r="1" spans="1:24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1"/>
      <c r="U1" s="1"/>
      <c r="V1" s="1"/>
      <c r="W1" s="1"/>
      <c r="X1" s="1"/>
    </row>
    <row r="2" spans="1:24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3"/>
      <c r="U2" s="3"/>
      <c r="V2" s="3"/>
      <c r="W2" s="3"/>
      <c r="X2" s="3"/>
    </row>
    <row r="3" spans="1:24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3"/>
      <c r="U3" s="3"/>
      <c r="V3" s="3"/>
      <c r="W3" s="3"/>
      <c r="X3" s="3"/>
    </row>
    <row r="4" spans="1:24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5"/>
      <c r="U4" s="5"/>
      <c r="V4" s="5"/>
      <c r="W4" s="5"/>
      <c r="X4" s="5"/>
    </row>
    <row r="5" spans="1:24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"/>
      <c r="U5" s="6"/>
      <c r="V5" s="6"/>
      <c r="W5" s="6"/>
      <c r="X5" s="6"/>
    </row>
    <row r="6" spans="1:24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4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  <c r="Q7" s="10"/>
      <c r="R7" s="10"/>
      <c r="S7" s="10"/>
    </row>
    <row r="8" spans="1:24" s="12" customFormat="1" ht="15" customHeight="1" x14ac:dyDescent="0.25">
      <c r="A8" s="62" t="s">
        <v>47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4"/>
    </row>
    <row r="9" spans="1:24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  <c r="Q9" s="10"/>
      <c r="R9" s="10"/>
      <c r="S9" s="10"/>
    </row>
    <row r="10" spans="1:24" s="16" customFormat="1" ht="25.5" customHeight="1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46"/>
      <c r="P10" s="57" t="s">
        <v>36</v>
      </c>
      <c r="Q10" s="58"/>
      <c r="R10" s="14"/>
      <c r="S10" s="14"/>
    </row>
    <row r="11" spans="1:24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20"/>
      <c r="P11" s="48" t="s">
        <v>37</v>
      </c>
      <c r="Q11" s="48" t="s">
        <v>37</v>
      </c>
      <c r="R11" s="14"/>
      <c r="S11" s="14"/>
    </row>
    <row r="12" spans="1:24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38</v>
      </c>
      <c r="Q12" s="18" t="s">
        <v>38</v>
      </c>
      <c r="R12" s="18"/>
      <c r="S12" s="18" t="s">
        <v>23</v>
      </c>
    </row>
    <row r="13" spans="1:24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44</v>
      </c>
      <c r="Q13" s="24" t="s">
        <v>26</v>
      </c>
      <c r="R13" s="17"/>
      <c r="S13" s="24" t="s">
        <v>26</v>
      </c>
    </row>
    <row r="14" spans="1:24" x14ac:dyDescent="0.25">
      <c r="A14" s="26">
        <v>45382</v>
      </c>
      <c r="B14" s="27">
        <v>36675793.060000002</v>
      </c>
      <c r="C14" s="27">
        <v>208501.17000000004</v>
      </c>
      <c r="D14" s="27">
        <v>3158770.0399999986</v>
      </c>
      <c r="E14" s="28">
        <v>1050</v>
      </c>
      <c r="F14" s="27">
        <f t="shared" ref="F14:F66" si="0">IFERROR((D14/E14/7)," ")</f>
        <v>429.76463129251681</v>
      </c>
      <c r="H14" s="28">
        <v>62</v>
      </c>
      <c r="I14" s="27">
        <v>3980792</v>
      </c>
      <c r="J14" s="27">
        <v>37930</v>
      </c>
      <c r="K14" s="27">
        <v>726133.70000000007</v>
      </c>
      <c r="M14" s="28">
        <v>16</v>
      </c>
      <c r="N14" s="27">
        <v>74677</v>
      </c>
      <c r="P14" s="27">
        <v>681230.17999999993</v>
      </c>
      <c r="Q14" s="27">
        <v>47444.950000000019</v>
      </c>
      <c r="S14" s="27">
        <f t="shared" ref="S14:S39" si="1">D14+K14+N14+Q14</f>
        <v>4007025.689999999</v>
      </c>
    </row>
    <row r="15" spans="1:24" x14ac:dyDescent="0.25">
      <c r="A15" s="26">
        <f>A14+7</f>
        <v>45389</v>
      </c>
      <c r="B15" s="27">
        <v>39079219.340000004</v>
      </c>
      <c r="C15" s="27">
        <v>249679.99000000002</v>
      </c>
      <c r="D15" s="27">
        <v>3233627.5100000002</v>
      </c>
      <c r="E15" s="28">
        <v>1050</v>
      </c>
      <c r="F15" s="27">
        <f t="shared" si="0"/>
        <v>439.9493210884354</v>
      </c>
      <c r="H15" s="28">
        <v>62</v>
      </c>
      <c r="I15" s="27">
        <v>4374616</v>
      </c>
      <c r="J15" s="27">
        <v>49915</v>
      </c>
      <c r="K15" s="27">
        <v>745410.2</v>
      </c>
      <c r="M15" s="28">
        <v>16</v>
      </c>
      <c r="N15" s="27">
        <v>80359</v>
      </c>
      <c r="P15" s="27">
        <v>717619.36</v>
      </c>
      <c r="Q15" s="43">
        <v>-15821.979999999974</v>
      </c>
      <c r="S15" s="27">
        <f t="shared" si="1"/>
        <v>4043574.73</v>
      </c>
    </row>
    <row r="16" spans="1:24" x14ac:dyDescent="0.25">
      <c r="A16" s="26">
        <f t="shared" ref="A16:A65" si="2">A15+7</f>
        <v>45396</v>
      </c>
      <c r="B16" s="27">
        <v>39270149.849999994</v>
      </c>
      <c r="C16" s="27">
        <v>218210.78</v>
      </c>
      <c r="D16" s="27">
        <v>3352830.0399999986</v>
      </c>
      <c r="E16" s="28">
        <v>1050</v>
      </c>
      <c r="F16" s="27">
        <f>IFERROR((D16/E16/7)," ")</f>
        <v>456.1673523809522</v>
      </c>
      <c r="H16" s="28">
        <v>62</v>
      </c>
      <c r="I16" s="27">
        <v>4330414</v>
      </c>
      <c r="J16" s="27">
        <v>45595</v>
      </c>
      <c r="K16" s="27">
        <v>716109.70000000007</v>
      </c>
      <c r="M16" s="28">
        <v>16</v>
      </c>
      <c r="N16" s="27">
        <v>80502</v>
      </c>
      <c r="P16" s="27">
        <v>665772.34</v>
      </c>
      <c r="Q16" s="27">
        <v>12264.259999999987</v>
      </c>
      <c r="S16" s="27">
        <f t="shared" si="1"/>
        <v>4161705.9999999986</v>
      </c>
    </row>
    <row r="17" spans="1:19" x14ac:dyDescent="0.25">
      <c r="A17" s="26">
        <f t="shared" si="2"/>
        <v>45403</v>
      </c>
      <c r="B17" s="27">
        <v>38779824.499999993</v>
      </c>
      <c r="C17" s="27">
        <v>292940.05</v>
      </c>
      <c r="D17" s="27">
        <v>3374652.0499999989</v>
      </c>
      <c r="E17" s="28">
        <v>1050</v>
      </c>
      <c r="F17" s="27">
        <f t="shared" si="0"/>
        <v>459.1363333333332</v>
      </c>
      <c r="H17" s="28">
        <v>62</v>
      </c>
      <c r="I17" s="27">
        <v>4231516</v>
      </c>
      <c r="J17" s="27">
        <v>44090</v>
      </c>
      <c r="K17" s="27">
        <v>811106.9</v>
      </c>
      <c r="M17" s="28">
        <v>16</v>
      </c>
      <c r="N17" s="27">
        <v>77627</v>
      </c>
      <c r="P17" s="27">
        <v>635526.01</v>
      </c>
      <c r="Q17" s="43">
        <v>-2152.9699999999721</v>
      </c>
      <c r="S17" s="27">
        <f t="shared" si="1"/>
        <v>4261232.9799999995</v>
      </c>
    </row>
    <row r="18" spans="1:19" x14ac:dyDescent="0.25">
      <c r="A18" s="26">
        <f t="shared" si="2"/>
        <v>45410</v>
      </c>
      <c r="B18" s="27">
        <v>35973111.600000001</v>
      </c>
      <c r="C18" s="27">
        <v>218956.84000000003</v>
      </c>
      <c r="D18" s="27">
        <v>3118996.0399999991</v>
      </c>
      <c r="E18" s="28">
        <v>1050</v>
      </c>
      <c r="F18" s="27">
        <f t="shared" si="0"/>
        <v>424.35320272108828</v>
      </c>
      <c r="G18" s="2"/>
      <c r="H18" s="28">
        <v>62</v>
      </c>
      <c r="I18" s="27">
        <v>3811127</v>
      </c>
      <c r="J18" s="27">
        <v>34060</v>
      </c>
      <c r="K18" s="27">
        <v>659513.89999999991</v>
      </c>
      <c r="L18" s="2"/>
      <c r="M18" s="28">
        <v>16</v>
      </c>
      <c r="N18" s="27">
        <v>67507</v>
      </c>
      <c r="P18" s="27">
        <v>908834.11</v>
      </c>
      <c r="Q18" s="43">
        <v>-2689.0700000000215</v>
      </c>
      <c r="R18" s="2"/>
      <c r="S18" s="27">
        <f t="shared" si="1"/>
        <v>3843327.8699999992</v>
      </c>
    </row>
    <row r="19" spans="1:19" x14ac:dyDescent="0.25">
      <c r="A19" s="26">
        <f t="shared" si="2"/>
        <v>45417</v>
      </c>
      <c r="B19" s="27">
        <v>37050233.269999996</v>
      </c>
      <c r="C19" s="27">
        <v>232935.03</v>
      </c>
      <c r="D19" s="27">
        <v>3359901.5900000012</v>
      </c>
      <c r="E19" s="28">
        <v>1034</v>
      </c>
      <c r="F19" s="27">
        <f t="shared" si="0"/>
        <v>464.20303813208091</v>
      </c>
      <c r="H19" s="28">
        <v>62</v>
      </c>
      <c r="I19" s="27">
        <v>3780559</v>
      </c>
      <c r="J19" s="27">
        <v>43980</v>
      </c>
      <c r="K19" s="27">
        <v>771842.35</v>
      </c>
      <c r="M19" s="28">
        <v>16</v>
      </c>
      <c r="N19" s="27">
        <v>60055</v>
      </c>
      <c r="P19" s="27">
        <v>821993.75</v>
      </c>
      <c r="Q19" s="43">
        <v>-75364.17</v>
      </c>
      <c r="S19" s="27">
        <f t="shared" si="1"/>
        <v>4116434.7700000014</v>
      </c>
    </row>
    <row r="20" spans="1:19" x14ac:dyDescent="0.25">
      <c r="A20" s="26">
        <f t="shared" si="2"/>
        <v>45424</v>
      </c>
      <c r="B20" s="27">
        <v>38594163.390000001</v>
      </c>
      <c r="C20" s="27">
        <v>300703.19</v>
      </c>
      <c r="D20" s="27">
        <v>3187418.71</v>
      </c>
      <c r="E20" s="28">
        <v>1034</v>
      </c>
      <c r="F20" s="27">
        <f t="shared" si="0"/>
        <v>440.37285299806575</v>
      </c>
      <c r="H20" s="28">
        <v>62</v>
      </c>
      <c r="I20" s="27">
        <v>3592999</v>
      </c>
      <c r="J20" s="27">
        <v>43075</v>
      </c>
      <c r="K20" s="27">
        <v>654497.85</v>
      </c>
      <c r="M20" s="28">
        <v>16</v>
      </c>
      <c r="N20" s="27">
        <v>68109</v>
      </c>
      <c r="P20" s="27">
        <v>783271.74</v>
      </c>
      <c r="Q20" s="27">
        <v>86254.87000000001</v>
      </c>
      <c r="S20" s="27">
        <f t="shared" si="1"/>
        <v>3996280.43</v>
      </c>
    </row>
    <row r="21" spans="1:19" x14ac:dyDescent="0.25">
      <c r="A21" s="26">
        <f t="shared" si="2"/>
        <v>45431</v>
      </c>
      <c r="B21" s="27">
        <v>34662391.82</v>
      </c>
      <c r="C21" s="27">
        <v>219484.98</v>
      </c>
      <c r="D21" s="27">
        <v>2958235.2000000011</v>
      </c>
      <c r="E21" s="28">
        <v>1034</v>
      </c>
      <c r="F21" s="27">
        <f t="shared" si="0"/>
        <v>408.70892511743585</v>
      </c>
      <c r="H21" s="28">
        <v>62</v>
      </c>
      <c r="I21" s="27">
        <v>3681528</v>
      </c>
      <c r="J21" s="27">
        <v>43765</v>
      </c>
      <c r="K21" s="27">
        <v>868562.4</v>
      </c>
      <c r="M21" s="28">
        <v>16</v>
      </c>
      <c r="N21" s="27">
        <v>61631</v>
      </c>
      <c r="P21" s="27">
        <v>799975.32000000007</v>
      </c>
      <c r="Q21" s="43">
        <v>-60410.379999999976</v>
      </c>
      <c r="S21" s="27">
        <f t="shared" si="1"/>
        <v>3828018.2200000011</v>
      </c>
    </row>
    <row r="22" spans="1:19" x14ac:dyDescent="0.25">
      <c r="A22" s="26">
        <f t="shared" si="2"/>
        <v>45438</v>
      </c>
      <c r="B22" s="27">
        <v>34494647.980000004</v>
      </c>
      <c r="C22" s="27">
        <v>218509.55999999997</v>
      </c>
      <c r="D22" s="27">
        <v>2818727.0799999991</v>
      </c>
      <c r="E22" s="28">
        <v>1034</v>
      </c>
      <c r="F22" s="27">
        <f t="shared" si="0"/>
        <v>389.43452334899132</v>
      </c>
      <c r="H22" s="28">
        <v>62</v>
      </c>
      <c r="I22" s="27">
        <v>3576633</v>
      </c>
      <c r="J22" s="27">
        <v>43170</v>
      </c>
      <c r="K22" s="27">
        <v>586175.25</v>
      </c>
      <c r="M22" s="28">
        <v>16</v>
      </c>
      <c r="N22" s="27">
        <v>62310</v>
      </c>
      <c r="P22" s="27">
        <v>745801.83</v>
      </c>
      <c r="Q22" s="27">
        <v>212588.79000000004</v>
      </c>
      <c r="S22" s="27">
        <f t="shared" si="1"/>
        <v>3679801.1199999992</v>
      </c>
    </row>
    <row r="23" spans="1:19" x14ac:dyDescent="0.25">
      <c r="A23" s="26">
        <f t="shared" si="2"/>
        <v>45445</v>
      </c>
      <c r="B23" s="27">
        <v>35841796.049999997</v>
      </c>
      <c r="C23" s="27">
        <v>236871.03</v>
      </c>
      <c r="D23" s="27">
        <v>3201396.61</v>
      </c>
      <c r="E23" s="28">
        <v>1034</v>
      </c>
      <c r="F23" s="27">
        <f t="shared" si="0"/>
        <v>442.30403564520583</v>
      </c>
      <c r="H23" s="28">
        <v>62</v>
      </c>
      <c r="I23" s="27">
        <v>3790852</v>
      </c>
      <c r="J23" s="27">
        <v>42170</v>
      </c>
      <c r="K23" s="27">
        <v>1065411.9000000001</v>
      </c>
      <c r="M23" s="28">
        <v>16</v>
      </c>
      <c r="N23" s="27">
        <v>69661</v>
      </c>
      <c r="P23" s="27">
        <v>597877.77</v>
      </c>
      <c r="Q23" s="27">
        <v>843.25999999999476</v>
      </c>
      <c r="S23" s="27">
        <f t="shared" si="1"/>
        <v>4337312.7699999996</v>
      </c>
    </row>
    <row r="24" spans="1:19" x14ac:dyDescent="0.25">
      <c r="A24" s="26">
        <f t="shared" si="2"/>
        <v>45452</v>
      </c>
      <c r="B24" s="27">
        <v>38767034.530000001</v>
      </c>
      <c r="C24" s="27">
        <v>251797.7</v>
      </c>
      <c r="D24" s="27">
        <v>3231633.8099999996</v>
      </c>
      <c r="E24" s="28">
        <v>1034</v>
      </c>
      <c r="F24" s="27">
        <f t="shared" si="0"/>
        <v>446.48159850787505</v>
      </c>
      <c r="H24" s="28">
        <v>62</v>
      </c>
      <c r="I24" s="27">
        <v>5399993</v>
      </c>
      <c r="J24" s="27">
        <v>47825</v>
      </c>
      <c r="K24" s="27">
        <v>1258040.55</v>
      </c>
      <c r="M24" s="28">
        <v>16</v>
      </c>
      <c r="N24" s="27">
        <v>71162</v>
      </c>
      <c r="P24" s="27">
        <v>822805.26000000013</v>
      </c>
      <c r="Q24" s="43">
        <v>75862.22</v>
      </c>
      <c r="S24" s="27">
        <f t="shared" si="1"/>
        <v>4636698.5799999991</v>
      </c>
    </row>
    <row r="25" spans="1:19" x14ac:dyDescent="0.25">
      <c r="A25" s="26">
        <f t="shared" si="2"/>
        <v>45459</v>
      </c>
      <c r="B25" s="27">
        <v>34864246.25</v>
      </c>
      <c r="C25" s="27">
        <v>261900.98</v>
      </c>
      <c r="D25" s="27">
        <v>2842865.3700000006</v>
      </c>
      <c r="E25" s="28">
        <v>1034</v>
      </c>
      <c r="F25" s="27">
        <f t="shared" si="0"/>
        <v>392.76946255871792</v>
      </c>
      <c r="H25" s="28">
        <v>62</v>
      </c>
      <c r="I25" s="27">
        <v>4091265</v>
      </c>
      <c r="J25" s="27">
        <v>41505</v>
      </c>
      <c r="K25" s="27">
        <v>1261635.8</v>
      </c>
      <c r="M25" s="28">
        <v>16</v>
      </c>
      <c r="N25" s="27">
        <v>64282</v>
      </c>
      <c r="P25" s="27">
        <v>827935.42999999993</v>
      </c>
      <c r="Q25" s="43">
        <v>26677.070000000007</v>
      </c>
      <c r="S25" s="27">
        <f t="shared" si="1"/>
        <v>4195460.2400000012</v>
      </c>
    </row>
    <row r="26" spans="1:19" x14ac:dyDescent="0.25">
      <c r="A26" s="26">
        <f t="shared" si="2"/>
        <v>45466</v>
      </c>
      <c r="B26" s="27">
        <v>34445459.189999998</v>
      </c>
      <c r="C26" s="27">
        <v>213348.98</v>
      </c>
      <c r="D26" s="27">
        <v>2965747.2899999996</v>
      </c>
      <c r="E26" s="28">
        <v>1034</v>
      </c>
      <c r="F26" s="27">
        <f t="shared" si="0"/>
        <v>409.74679331306982</v>
      </c>
      <c r="H26" s="28">
        <v>62</v>
      </c>
      <c r="I26" s="27">
        <v>3727452</v>
      </c>
      <c r="J26" s="27">
        <v>46435</v>
      </c>
      <c r="K26" s="27">
        <v>680787.42999999993</v>
      </c>
      <c r="M26" s="28">
        <v>16</v>
      </c>
      <c r="N26" s="27">
        <v>73346</v>
      </c>
      <c r="P26" s="27">
        <v>635198.23</v>
      </c>
      <c r="Q26" s="27">
        <v>21812.140000000014</v>
      </c>
      <c r="S26" s="27">
        <f t="shared" si="1"/>
        <v>3741692.86</v>
      </c>
    </row>
    <row r="27" spans="1:19" x14ac:dyDescent="0.25">
      <c r="A27" s="26">
        <f t="shared" si="2"/>
        <v>45473</v>
      </c>
      <c r="B27" s="27">
        <v>37194732.960000001</v>
      </c>
      <c r="C27" s="27">
        <v>275306.52</v>
      </c>
      <c r="D27" s="27">
        <v>3207078.3300000005</v>
      </c>
      <c r="E27" s="28">
        <v>1034</v>
      </c>
      <c r="F27" s="27">
        <f t="shared" si="0"/>
        <v>443.08902044763755</v>
      </c>
      <c r="H27" s="28">
        <v>62</v>
      </c>
      <c r="I27" s="27">
        <v>3729993</v>
      </c>
      <c r="J27" s="27">
        <v>41550</v>
      </c>
      <c r="K27" s="27">
        <v>812444.95</v>
      </c>
      <c r="M27" s="28">
        <v>16</v>
      </c>
      <c r="N27" s="27">
        <v>71775</v>
      </c>
      <c r="P27" s="27">
        <v>682868.15999999992</v>
      </c>
      <c r="Q27" s="43">
        <v>37497.289999999994</v>
      </c>
      <c r="S27" s="27">
        <f t="shared" si="1"/>
        <v>4128795.5700000003</v>
      </c>
    </row>
    <row r="28" spans="1:19" x14ac:dyDescent="0.25">
      <c r="A28" s="26">
        <f t="shared" si="2"/>
        <v>45480</v>
      </c>
      <c r="B28" s="27">
        <v>37643972.420000002</v>
      </c>
      <c r="C28" s="27">
        <v>236372.63999999998</v>
      </c>
      <c r="D28" s="27">
        <v>3234390.2499999995</v>
      </c>
      <c r="E28" s="28">
        <v>1034</v>
      </c>
      <c r="F28" s="27">
        <f t="shared" si="0"/>
        <v>446.86242746615079</v>
      </c>
      <c r="H28" s="28">
        <v>62</v>
      </c>
      <c r="I28" s="27">
        <v>3810406</v>
      </c>
      <c r="J28" s="27">
        <v>41330</v>
      </c>
      <c r="K28" s="27">
        <v>729237.34000000008</v>
      </c>
      <c r="M28" s="28">
        <v>16</v>
      </c>
      <c r="N28" s="27">
        <v>76770</v>
      </c>
      <c r="P28" s="27">
        <v>440905.49000000005</v>
      </c>
      <c r="Q28" s="27">
        <v>74826.149999999994</v>
      </c>
      <c r="S28" s="27">
        <f t="shared" si="1"/>
        <v>4115223.7399999998</v>
      </c>
    </row>
    <row r="29" spans="1:19" x14ac:dyDescent="0.25">
      <c r="A29" s="26">
        <f t="shared" si="2"/>
        <v>45487</v>
      </c>
      <c r="B29" s="27">
        <v>35065141.050000004</v>
      </c>
      <c r="C29" s="27">
        <v>228749.32</v>
      </c>
      <c r="D29" s="27">
        <v>3052343.4600000009</v>
      </c>
      <c r="E29" s="28">
        <v>1006</v>
      </c>
      <c r="F29" s="27">
        <f t="shared" si="0"/>
        <v>433.44837546151672</v>
      </c>
      <c r="H29" s="28">
        <v>62</v>
      </c>
      <c r="I29" s="27">
        <v>4065012</v>
      </c>
      <c r="J29" s="27">
        <v>47195</v>
      </c>
      <c r="K29" s="27">
        <v>760508.89999999991</v>
      </c>
      <c r="M29" s="28">
        <v>16</v>
      </c>
      <c r="N29" s="27">
        <v>76774</v>
      </c>
      <c r="P29" s="27">
        <v>671631.7300000001</v>
      </c>
      <c r="Q29" s="43">
        <v>13028.93</v>
      </c>
      <c r="S29" s="27">
        <f t="shared" si="1"/>
        <v>3902655.290000001</v>
      </c>
    </row>
    <row r="30" spans="1:19" x14ac:dyDescent="0.25">
      <c r="A30" s="26">
        <f t="shared" si="2"/>
        <v>45494</v>
      </c>
      <c r="B30" s="27">
        <v>36729839.460000001</v>
      </c>
      <c r="C30" s="27">
        <v>225423.91999999998</v>
      </c>
      <c r="D30" s="27">
        <v>3226398.0199999977</v>
      </c>
      <c r="E30" s="28">
        <v>1006</v>
      </c>
      <c r="F30" s="27">
        <f t="shared" si="0"/>
        <v>458.16501278045973</v>
      </c>
      <c r="H30" s="28">
        <v>62</v>
      </c>
      <c r="I30" s="27">
        <v>3981703</v>
      </c>
      <c r="J30" s="27">
        <v>45705</v>
      </c>
      <c r="K30" s="27">
        <v>759795.95</v>
      </c>
      <c r="M30" s="28">
        <v>16</v>
      </c>
      <c r="N30" s="27">
        <v>68207</v>
      </c>
      <c r="P30" s="27">
        <v>356944.98</v>
      </c>
      <c r="Q30" s="27">
        <v>67687.109999999986</v>
      </c>
      <c r="S30" s="27">
        <f t="shared" si="1"/>
        <v>4122088.0799999977</v>
      </c>
    </row>
    <row r="31" spans="1:19" x14ac:dyDescent="0.25">
      <c r="A31" s="26">
        <f t="shared" si="2"/>
        <v>45501</v>
      </c>
      <c r="B31" s="27">
        <v>35978751.270000003</v>
      </c>
      <c r="C31" s="27">
        <v>263830</v>
      </c>
      <c r="D31" s="27">
        <v>2868371.6900000004</v>
      </c>
      <c r="E31" s="28">
        <v>1006</v>
      </c>
      <c r="F31" s="27">
        <f t="shared" si="0"/>
        <v>407.32344362397049</v>
      </c>
      <c r="H31" s="28">
        <v>62</v>
      </c>
      <c r="I31" s="27">
        <v>4015488</v>
      </c>
      <c r="J31" s="27">
        <v>45995</v>
      </c>
      <c r="K31" s="27">
        <v>528165</v>
      </c>
      <c r="M31" s="28">
        <v>16</v>
      </c>
      <c r="N31" s="27">
        <v>66997</v>
      </c>
      <c r="P31" s="27">
        <v>631332.16999999993</v>
      </c>
      <c r="Q31" s="27">
        <v>164336.72999999998</v>
      </c>
      <c r="S31" s="27">
        <f t="shared" si="1"/>
        <v>3627870.4200000004</v>
      </c>
    </row>
    <row r="32" spans="1:19" x14ac:dyDescent="0.25">
      <c r="A32" s="26">
        <f t="shared" si="2"/>
        <v>45508</v>
      </c>
      <c r="B32" s="27">
        <v>37515330.309999995</v>
      </c>
      <c r="C32" s="27">
        <v>220823.11000000002</v>
      </c>
      <c r="D32" s="27">
        <v>3369793.1699999995</v>
      </c>
      <c r="E32" s="28">
        <v>1006</v>
      </c>
      <c r="F32" s="27">
        <f t="shared" si="0"/>
        <v>478.52785714285704</v>
      </c>
      <c r="H32" s="28">
        <v>62</v>
      </c>
      <c r="I32" s="27">
        <v>3686010</v>
      </c>
      <c r="J32" s="27">
        <v>40260</v>
      </c>
      <c r="K32" s="27">
        <v>771428.38</v>
      </c>
      <c r="M32" s="28">
        <v>16</v>
      </c>
      <c r="N32" s="27">
        <v>71846</v>
      </c>
      <c r="P32" s="27">
        <v>522640.77</v>
      </c>
      <c r="Q32" s="27">
        <v>64542.740000000013</v>
      </c>
      <c r="S32" s="27">
        <f t="shared" si="1"/>
        <v>4277610.2899999991</v>
      </c>
    </row>
    <row r="33" spans="1:19" x14ac:dyDescent="0.25">
      <c r="A33" s="26">
        <f t="shared" si="2"/>
        <v>45515</v>
      </c>
      <c r="B33" s="27">
        <v>36531064.869999997</v>
      </c>
      <c r="C33" s="27">
        <v>267909.33999999997</v>
      </c>
      <c r="D33" s="27">
        <v>3226804.0799999996</v>
      </c>
      <c r="E33" s="28">
        <v>1006</v>
      </c>
      <c r="F33" s="27">
        <f t="shared" si="0"/>
        <v>458.22267537631348</v>
      </c>
      <c r="H33" s="28">
        <v>62</v>
      </c>
      <c r="I33" s="27">
        <v>4185975</v>
      </c>
      <c r="J33" s="27">
        <v>48015</v>
      </c>
      <c r="K33" s="27">
        <v>759907.95000000007</v>
      </c>
      <c r="M33" s="28">
        <v>16</v>
      </c>
      <c r="N33" s="27">
        <v>70900</v>
      </c>
      <c r="P33" s="27">
        <v>509084.88000000006</v>
      </c>
      <c r="Q33" s="27">
        <v>136948.46</v>
      </c>
      <c r="S33" s="27">
        <f t="shared" si="1"/>
        <v>4194560.49</v>
      </c>
    </row>
    <row r="34" spans="1:19" x14ac:dyDescent="0.25">
      <c r="A34" s="26">
        <f t="shared" si="2"/>
        <v>45522</v>
      </c>
      <c r="B34" s="27">
        <v>35836712.049999997</v>
      </c>
      <c r="C34" s="27">
        <v>214392.34999999998</v>
      </c>
      <c r="D34" s="27">
        <v>3010707.13</v>
      </c>
      <c r="E34" s="28">
        <v>1006</v>
      </c>
      <c r="F34" s="27">
        <f t="shared" si="0"/>
        <v>427.53580374893494</v>
      </c>
      <c r="H34" s="28">
        <v>62</v>
      </c>
      <c r="I34" s="27">
        <v>4041828</v>
      </c>
      <c r="J34" s="27">
        <v>47135</v>
      </c>
      <c r="K34" s="27">
        <v>815485.65</v>
      </c>
      <c r="M34" s="28">
        <v>16</v>
      </c>
      <c r="N34" s="27">
        <v>66061</v>
      </c>
      <c r="P34" s="27">
        <v>540270.65999999992</v>
      </c>
      <c r="Q34" s="27">
        <v>127093.63999999998</v>
      </c>
      <c r="S34" s="27">
        <f t="shared" si="1"/>
        <v>4019347.42</v>
      </c>
    </row>
    <row r="35" spans="1:19" x14ac:dyDescent="0.25">
      <c r="A35" s="26">
        <f t="shared" si="2"/>
        <v>45529</v>
      </c>
      <c r="B35" s="27">
        <v>34886000</v>
      </c>
      <c r="C35" s="27">
        <v>203136.62000000002</v>
      </c>
      <c r="D35" s="27">
        <v>3009566.5200000014</v>
      </c>
      <c r="E35" s="28">
        <v>1006</v>
      </c>
      <c r="F35" s="27">
        <f t="shared" si="0"/>
        <v>427.37383129792687</v>
      </c>
      <c r="H35" s="28">
        <v>62</v>
      </c>
      <c r="I35" s="27">
        <v>4112712</v>
      </c>
      <c r="J35" s="27">
        <v>39385</v>
      </c>
      <c r="K35" s="27">
        <v>717228.07000000007</v>
      </c>
      <c r="M35" s="28">
        <v>16</v>
      </c>
      <c r="N35" s="27">
        <v>67758</v>
      </c>
      <c r="P35" s="27">
        <v>585659.62</v>
      </c>
      <c r="Q35" s="27">
        <v>128655.00000000001</v>
      </c>
      <c r="S35" s="27">
        <f t="shared" si="1"/>
        <v>3923207.5900000017</v>
      </c>
    </row>
    <row r="36" spans="1:19" x14ac:dyDescent="0.25">
      <c r="A36" s="26">
        <f t="shared" si="2"/>
        <v>45536</v>
      </c>
      <c r="B36" s="27">
        <v>38624830.590000004</v>
      </c>
      <c r="C36" s="27">
        <v>217784.09</v>
      </c>
      <c r="D36" s="27">
        <v>3307332.2200000011</v>
      </c>
      <c r="E36" s="28">
        <v>1036</v>
      </c>
      <c r="F36" s="27">
        <f t="shared" si="0"/>
        <v>456.05794539437414</v>
      </c>
      <c r="H36" s="28">
        <v>62</v>
      </c>
      <c r="I36" s="27">
        <v>4085204</v>
      </c>
      <c r="J36" s="27">
        <v>50485</v>
      </c>
      <c r="K36" s="27">
        <v>881167.35</v>
      </c>
      <c r="M36" s="28">
        <v>16</v>
      </c>
      <c r="N36" s="27">
        <v>73141</v>
      </c>
      <c r="P36" s="27">
        <v>918091.03999999992</v>
      </c>
      <c r="Q36" s="27">
        <v>28574.090000000011</v>
      </c>
      <c r="S36" s="27">
        <f t="shared" si="1"/>
        <v>4290214.6600000011</v>
      </c>
    </row>
    <row r="37" spans="1:19" x14ac:dyDescent="0.25">
      <c r="A37" s="26">
        <f t="shared" si="2"/>
        <v>45543</v>
      </c>
      <c r="B37" s="27">
        <v>36558811.07</v>
      </c>
      <c r="C37" s="27">
        <v>273446.31</v>
      </c>
      <c r="D37" s="27">
        <v>2981620.7399999993</v>
      </c>
      <c r="E37" s="28">
        <v>1048</v>
      </c>
      <c r="F37" s="27">
        <f t="shared" si="0"/>
        <v>406.43685114503808</v>
      </c>
      <c r="H37" s="28">
        <v>62</v>
      </c>
      <c r="I37" s="27">
        <v>3384287</v>
      </c>
      <c r="J37" s="27">
        <v>38395</v>
      </c>
      <c r="K37" s="27">
        <v>642305.30000000005</v>
      </c>
      <c r="M37" s="28">
        <v>16</v>
      </c>
      <c r="N37" s="27">
        <v>67822</v>
      </c>
      <c r="P37" s="27">
        <v>1420522.3800000001</v>
      </c>
      <c r="Q37" s="27">
        <v>137255.53999999998</v>
      </c>
      <c r="S37" s="27">
        <f t="shared" si="1"/>
        <v>3829003.5799999991</v>
      </c>
    </row>
    <row r="38" spans="1:19" x14ac:dyDescent="0.25">
      <c r="A38" s="26">
        <f t="shared" si="2"/>
        <v>45550</v>
      </c>
      <c r="B38" s="27">
        <v>34051727.670000002</v>
      </c>
      <c r="C38" s="27">
        <v>196658.69999999998</v>
      </c>
      <c r="D38" s="27">
        <v>2867619.4300000011</v>
      </c>
      <c r="E38" s="28">
        <v>1050.8571428571429</v>
      </c>
      <c r="F38" s="27">
        <f t="shared" si="0"/>
        <v>389.83407150625357</v>
      </c>
      <c r="H38" s="28">
        <v>62</v>
      </c>
      <c r="I38" s="27">
        <v>3586425</v>
      </c>
      <c r="J38" s="49">
        <v>46865</v>
      </c>
      <c r="K38" s="27">
        <v>694202</v>
      </c>
      <c r="M38" s="28">
        <v>16</v>
      </c>
      <c r="N38" s="27">
        <v>57788</v>
      </c>
      <c r="P38" s="27">
        <v>1515687.4399999997</v>
      </c>
      <c r="Q38" s="27">
        <v>368192.05999999994</v>
      </c>
      <c r="S38" s="27">
        <f t="shared" si="1"/>
        <v>3987801.4900000012</v>
      </c>
    </row>
    <row r="39" spans="1:19" x14ac:dyDescent="0.25">
      <c r="A39" s="26">
        <f t="shared" si="2"/>
        <v>45557</v>
      </c>
      <c r="B39" s="27">
        <v>35584206.200000003</v>
      </c>
      <c r="C39" s="27">
        <v>266260.61000000004</v>
      </c>
      <c r="D39" s="27">
        <v>3049519.4100000011</v>
      </c>
      <c r="E39" s="28">
        <v>1052</v>
      </c>
      <c r="F39" s="27">
        <f t="shared" si="0"/>
        <v>414.11181558935374</v>
      </c>
      <c r="H39" s="28">
        <v>62</v>
      </c>
      <c r="I39" s="27">
        <v>3858655</v>
      </c>
      <c r="J39" s="27">
        <v>40110</v>
      </c>
      <c r="K39" s="27">
        <v>632375.28</v>
      </c>
      <c r="M39" s="28">
        <v>16</v>
      </c>
      <c r="N39" s="27">
        <v>79519</v>
      </c>
      <c r="P39" s="27">
        <v>1201263.72</v>
      </c>
      <c r="Q39" s="27">
        <v>163505.71</v>
      </c>
      <c r="S39" s="27">
        <f t="shared" si="1"/>
        <v>3924919.4000000013</v>
      </c>
    </row>
    <row r="40" spans="1:19" x14ac:dyDescent="0.25">
      <c r="A40" s="26">
        <f t="shared" si="2"/>
        <v>45564</v>
      </c>
      <c r="E40" s="28"/>
      <c r="F40" s="27" t="str">
        <f t="shared" si="0"/>
        <v xml:space="preserve"> </v>
      </c>
      <c r="H40" s="28"/>
    </row>
    <row r="41" spans="1:19" x14ac:dyDescent="0.25">
      <c r="A41" s="26">
        <f t="shared" si="2"/>
        <v>45571</v>
      </c>
      <c r="E41" s="28"/>
      <c r="F41" s="27" t="str">
        <f t="shared" si="0"/>
        <v xml:space="preserve"> </v>
      </c>
      <c r="H41" s="28"/>
    </row>
    <row r="42" spans="1:19" x14ac:dyDescent="0.25">
      <c r="A42" s="26">
        <f t="shared" si="2"/>
        <v>45578</v>
      </c>
      <c r="E42" s="28"/>
      <c r="F42" s="27" t="str">
        <f t="shared" si="0"/>
        <v xml:space="preserve"> </v>
      </c>
      <c r="H42" s="28"/>
      <c r="Q42" s="49"/>
    </row>
    <row r="43" spans="1:19" x14ac:dyDescent="0.25">
      <c r="A43" s="26">
        <f t="shared" si="2"/>
        <v>45585</v>
      </c>
      <c r="E43" s="28"/>
      <c r="F43" s="27" t="str">
        <f t="shared" si="0"/>
        <v xml:space="preserve"> </v>
      </c>
      <c r="H43" s="28"/>
    </row>
    <row r="44" spans="1:19" x14ac:dyDescent="0.25">
      <c r="A44" s="26">
        <f t="shared" si="2"/>
        <v>45592</v>
      </c>
      <c r="E44" s="28"/>
      <c r="F44" s="27" t="str">
        <f t="shared" si="0"/>
        <v xml:space="preserve"> </v>
      </c>
      <c r="H44" s="28"/>
    </row>
    <row r="45" spans="1:19" x14ac:dyDescent="0.25">
      <c r="A45" s="26">
        <f t="shared" si="2"/>
        <v>45599</v>
      </c>
      <c r="E45" s="28"/>
      <c r="F45" s="27" t="str">
        <f t="shared" si="0"/>
        <v xml:space="preserve"> </v>
      </c>
      <c r="H45" s="28"/>
      <c r="Q45" s="43"/>
    </row>
    <row r="46" spans="1:19" x14ac:dyDescent="0.25">
      <c r="A46" s="26">
        <f t="shared" si="2"/>
        <v>45606</v>
      </c>
      <c r="E46" s="28"/>
      <c r="F46" s="27" t="str">
        <f t="shared" si="0"/>
        <v xml:space="preserve"> </v>
      </c>
      <c r="H46" s="28"/>
    </row>
    <row r="47" spans="1:19" x14ac:dyDescent="0.25">
      <c r="A47" s="26">
        <f t="shared" si="2"/>
        <v>45613</v>
      </c>
      <c r="E47" s="28"/>
      <c r="F47" s="27" t="str">
        <f t="shared" si="0"/>
        <v xml:space="preserve"> </v>
      </c>
      <c r="H47" s="28"/>
    </row>
    <row r="48" spans="1:19" x14ac:dyDescent="0.25">
      <c r="A48" s="26">
        <f t="shared" si="2"/>
        <v>45620</v>
      </c>
      <c r="E48" s="28"/>
      <c r="F48" s="27" t="str">
        <f t="shared" si="0"/>
        <v xml:space="preserve"> </v>
      </c>
      <c r="H48" s="28"/>
      <c r="Q48" s="49"/>
    </row>
    <row r="49" spans="1:19" x14ac:dyDescent="0.25">
      <c r="A49" s="26">
        <f t="shared" si="2"/>
        <v>45627</v>
      </c>
      <c r="E49" s="28"/>
      <c r="F49" s="27" t="str">
        <f t="shared" si="0"/>
        <v xml:space="preserve"> </v>
      </c>
      <c r="H49" s="28"/>
      <c r="P49" s="50"/>
    </row>
    <row r="50" spans="1:19" x14ac:dyDescent="0.25">
      <c r="A50" s="26">
        <f t="shared" si="2"/>
        <v>45634</v>
      </c>
      <c r="E50" s="28"/>
      <c r="F50" s="27" t="str">
        <f t="shared" si="0"/>
        <v xml:space="preserve"> </v>
      </c>
      <c r="H50" s="28"/>
      <c r="Q50" s="49"/>
    </row>
    <row r="51" spans="1:19" x14ac:dyDescent="0.25">
      <c r="A51" s="26">
        <f t="shared" si="2"/>
        <v>45641</v>
      </c>
      <c r="E51" s="28"/>
      <c r="F51" s="27" t="str">
        <f t="shared" si="0"/>
        <v xml:space="preserve"> </v>
      </c>
      <c r="H51" s="28"/>
      <c r="Q51" s="43"/>
    </row>
    <row r="52" spans="1:19" x14ac:dyDescent="0.25">
      <c r="A52" s="26">
        <f t="shared" si="2"/>
        <v>45648</v>
      </c>
      <c r="E52" s="28"/>
      <c r="F52" s="27" t="str">
        <f t="shared" si="0"/>
        <v xml:space="preserve"> </v>
      </c>
      <c r="H52" s="28"/>
    </row>
    <row r="53" spans="1:19" x14ac:dyDescent="0.25">
      <c r="A53" s="26">
        <f t="shared" si="2"/>
        <v>45655</v>
      </c>
      <c r="E53" s="28"/>
      <c r="F53" s="27" t="str">
        <f t="shared" si="0"/>
        <v xml:space="preserve"> </v>
      </c>
      <c r="H53" s="28"/>
    </row>
    <row r="54" spans="1:19" x14ac:dyDescent="0.25">
      <c r="A54" s="26">
        <f t="shared" si="2"/>
        <v>45662</v>
      </c>
      <c r="E54" s="28"/>
      <c r="F54" s="27" t="str">
        <f t="shared" si="0"/>
        <v xml:space="preserve"> </v>
      </c>
      <c r="H54" s="28"/>
      <c r="Q54" s="43"/>
    </row>
    <row r="55" spans="1:19" x14ac:dyDescent="0.25">
      <c r="A55" s="26">
        <f t="shared" si="2"/>
        <v>45669</v>
      </c>
      <c r="E55" s="28"/>
      <c r="F55" s="27" t="str">
        <f t="shared" si="0"/>
        <v xml:space="preserve"> </v>
      </c>
      <c r="H55" s="28"/>
      <c r="Q55" s="43"/>
    </row>
    <row r="56" spans="1:19" x14ac:dyDescent="0.25">
      <c r="A56" s="26">
        <f t="shared" si="2"/>
        <v>45676</v>
      </c>
      <c r="E56" s="28"/>
      <c r="F56" s="27" t="str">
        <f t="shared" si="0"/>
        <v xml:space="preserve"> </v>
      </c>
      <c r="H56" s="28"/>
    </row>
    <row r="57" spans="1:19" x14ac:dyDescent="0.25">
      <c r="A57" s="26">
        <f t="shared" si="2"/>
        <v>45683</v>
      </c>
      <c r="E57" s="28"/>
      <c r="F57" s="27" t="str">
        <f>IFERROR((D57/E57/7)," ")</f>
        <v xml:space="preserve"> </v>
      </c>
      <c r="H57" s="28"/>
    </row>
    <row r="58" spans="1:19" x14ac:dyDescent="0.25">
      <c r="A58" s="26">
        <f t="shared" si="2"/>
        <v>45690</v>
      </c>
      <c r="E58" s="28"/>
      <c r="F58" s="27" t="str">
        <f t="shared" ref="F58:F65" si="3">IFERROR((D58/E58/7)," ")</f>
        <v xml:space="preserve"> </v>
      </c>
      <c r="H58" s="28"/>
      <c r="Q58" s="43"/>
    </row>
    <row r="59" spans="1:19" x14ac:dyDescent="0.25">
      <c r="A59" s="26">
        <f t="shared" si="2"/>
        <v>45697</v>
      </c>
      <c r="E59" s="28"/>
      <c r="F59" s="27" t="str">
        <f t="shared" si="3"/>
        <v xml:space="preserve"> </v>
      </c>
      <c r="H59" s="28"/>
    </row>
    <row r="60" spans="1:19" s="32" customFormat="1" x14ac:dyDescent="0.25">
      <c r="A60" s="26">
        <f t="shared" si="2"/>
        <v>45704</v>
      </c>
      <c r="B60" s="27"/>
      <c r="C60" s="27"/>
      <c r="D60" s="27"/>
      <c r="E60" s="28"/>
      <c r="F60" s="27" t="str">
        <f t="shared" si="3"/>
        <v xml:space="preserve"> </v>
      </c>
      <c r="G60" s="30"/>
      <c r="H60" s="28"/>
      <c r="I60" s="27"/>
      <c r="J60" s="27"/>
      <c r="K60" s="27"/>
      <c r="L60" s="31"/>
      <c r="M60" s="28"/>
      <c r="N60" s="27"/>
      <c r="O60" s="30"/>
      <c r="P60" s="30"/>
      <c r="Q60" s="43"/>
      <c r="R60" s="30"/>
      <c r="S60" s="27"/>
    </row>
    <row r="61" spans="1:19" s="32" customFormat="1" x14ac:dyDescent="0.25">
      <c r="A61" s="26">
        <f t="shared" si="2"/>
        <v>45711</v>
      </c>
      <c r="B61" s="27"/>
      <c r="C61" s="27"/>
      <c r="D61" s="27"/>
      <c r="E61" s="28"/>
      <c r="F61" s="27" t="str">
        <f t="shared" si="3"/>
        <v xml:space="preserve"> </v>
      </c>
      <c r="G61" s="30"/>
      <c r="H61" s="28"/>
      <c r="I61" s="27"/>
      <c r="J61" s="27"/>
      <c r="K61" s="27"/>
      <c r="L61" s="31"/>
      <c r="M61" s="28"/>
      <c r="N61" s="27"/>
      <c r="O61" s="30"/>
      <c r="P61" s="30"/>
      <c r="Q61" s="43"/>
      <c r="R61" s="30"/>
      <c r="S61" s="27"/>
    </row>
    <row r="62" spans="1:19" s="32" customFormat="1" x14ac:dyDescent="0.25">
      <c r="A62" s="26">
        <f t="shared" si="2"/>
        <v>45718</v>
      </c>
      <c r="B62" s="27"/>
      <c r="C62" s="27"/>
      <c r="D62" s="27"/>
      <c r="E62" s="28"/>
      <c r="F62" s="27" t="str">
        <f t="shared" si="3"/>
        <v xml:space="preserve"> </v>
      </c>
      <c r="G62" s="30"/>
      <c r="H62" s="28"/>
      <c r="I62" s="27"/>
      <c r="J62" s="27"/>
      <c r="K62" s="27"/>
      <c r="L62" s="31"/>
      <c r="M62" s="28"/>
      <c r="N62" s="27"/>
      <c r="O62" s="30"/>
      <c r="P62" s="30"/>
      <c r="Q62" s="43"/>
      <c r="R62" s="30"/>
      <c r="S62" s="27"/>
    </row>
    <row r="63" spans="1:19" x14ac:dyDescent="0.25">
      <c r="A63" s="26">
        <f t="shared" si="2"/>
        <v>45725</v>
      </c>
      <c r="E63" s="28"/>
      <c r="F63" s="27" t="str">
        <f t="shared" si="3"/>
        <v xml:space="preserve"> </v>
      </c>
      <c r="H63" s="28"/>
      <c r="Q63" s="43"/>
    </row>
    <row r="64" spans="1:19" x14ac:dyDescent="0.25">
      <c r="A64" s="26">
        <f t="shared" si="2"/>
        <v>45732</v>
      </c>
      <c r="E64" s="28"/>
      <c r="F64" s="27" t="str">
        <f t="shared" si="3"/>
        <v xml:space="preserve"> </v>
      </c>
      <c r="H64" s="28"/>
      <c r="Q64" s="43"/>
    </row>
    <row r="65" spans="1:21" x14ac:dyDescent="0.25">
      <c r="A65" s="26">
        <f t="shared" si="2"/>
        <v>45739</v>
      </c>
      <c r="E65" s="28"/>
      <c r="F65" s="27" t="str">
        <f t="shared" si="3"/>
        <v xml:space="preserve"> </v>
      </c>
      <c r="H65" s="28"/>
      <c r="Q65" s="43"/>
      <c r="S65" s="30"/>
    </row>
    <row r="66" spans="1:21" x14ac:dyDescent="0.25">
      <c r="A66" s="26"/>
      <c r="E66" s="28"/>
      <c r="F66" s="27" t="str">
        <f t="shared" si="0"/>
        <v xml:space="preserve"> </v>
      </c>
      <c r="H66" s="28"/>
      <c r="Q66" s="43"/>
      <c r="S66" s="30"/>
    </row>
    <row r="67" spans="1:21" ht="15.75" thickBot="1" x14ac:dyDescent="0.3">
      <c r="A67" s="8" t="s">
        <v>23</v>
      </c>
      <c r="B67" s="33">
        <f>SUM(B14:B66)</f>
        <v>950699190.74999988</v>
      </c>
      <c r="C67" s="33">
        <f>SUM(C14:C66)</f>
        <v>6213933.8099999996</v>
      </c>
      <c r="D67" s="33">
        <f>SUM(D14:D66)</f>
        <v>81216345.789999992</v>
      </c>
      <c r="E67" s="34">
        <v>1031.49</v>
      </c>
      <c r="F67" s="33">
        <f>IFERROR(D67/SUM(E14:E66)/7," ")</f>
        <v>432.61855085973622</v>
      </c>
      <c r="G67" s="35"/>
      <c r="H67" s="34">
        <v>62</v>
      </c>
      <c r="I67" s="33">
        <f>SUM(I14:I66)</f>
        <v>102913444</v>
      </c>
      <c r="J67" s="33">
        <f>SUM(J14:J66)</f>
        <v>1135940</v>
      </c>
      <c r="K67" s="33">
        <f>SUM(K14:K66)</f>
        <v>20309480.050000004</v>
      </c>
      <c r="M67" s="34">
        <f>(SUM(M13:M64)/COUNT(M13:M64))</f>
        <v>16</v>
      </c>
      <c r="N67" s="33">
        <f>SUM(N14:N66)</f>
        <v>1826586</v>
      </c>
      <c r="O67" s="35"/>
      <c r="P67" s="33">
        <f>SUM(P14:P66)</f>
        <v>19640744.370000001</v>
      </c>
      <c r="Q67" s="51">
        <f>SUM(Q14:Q66)</f>
        <v>1839452.4400000004</v>
      </c>
      <c r="S67" s="33">
        <f>SUM(S14:S66)</f>
        <v>105191864.28</v>
      </c>
    </row>
    <row r="68" spans="1:21" s="37" customFormat="1" ht="15.75" thickTop="1" x14ac:dyDescent="0.25">
      <c r="A68" s="8"/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  <c r="Q68" s="27"/>
      <c r="R68" s="27"/>
      <c r="S68" s="27"/>
    </row>
    <row r="69" spans="1:21" s="37" customFormat="1" x14ac:dyDescent="0.25">
      <c r="A69" s="39" t="s">
        <v>31</v>
      </c>
      <c r="B69" s="36"/>
      <c r="C69" s="36"/>
      <c r="D69" s="36"/>
      <c r="F69" s="27"/>
      <c r="G69" s="36"/>
      <c r="H69" s="38"/>
      <c r="I69" s="35"/>
      <c r="J69" s="35"/>
      <c r="K69" s="27"/>
      <c r="M69" s="28"/>
      <c r="N69" s="27"/>
      <c r="O69" s="27"/>
      <c r="P69" s="27"/>
      <c r="Q69" s="27"/>
      <c r="R69" s="27"/>
      <c r="S69" s="27"/>
    </row>
    <row r="70" spans="1:21" x14ac:dyDescent="0.25">
      <c r="A70" s="39" t="s">
        <v>32</v>
      </c>
      <c r="B70" s="8"/>
      <c r="I70" s="28"/>
      <c r="L70" s="27"/>
      <c r="M70" s="27"/>
      <c r="T70" s="27"/>
      <c r="U70" s="27"/>
    </row>
    <row r="71" spans="1:21" x14ac:dyDescent="0.25">
      <c r="A71" s="39" t="s">
        <v>33</v>
      </c>
      <c r="B71" s="40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1"/>
      <c r="R71" s="41"/>
      <c r="T71" s="27"/>
      <c r="U71" s="27"/>
    </row>
    <row r="72" spans="1:21" x14ac:dyDescent="0.25">
      <c r="A72" s="39" t="s">
        <v>41</v>
      </c>
      <c r="E72" s="28"/>
      <c r="H72" s="28"/>
    </row>
    <row r="73" spans="1:21" x14ac:dyDescent="0.25">
      <c r="A73" s="39" t="s">
        <v>40</v>
      </c>
      <c r="E73" s="28"/>
      <c r="H73" s="28"/>
    </row>
    <row r="74" spans="1:21" x14ac:dyDescent="0.25">
      <c r="E74" s="28"/>
      <c r="H74" s="28"/>
    </row>
    <row r="75" spans="1:21" x14ac:dyDescent="0.25">
      <c r="E75" s="28"/>
      <c r="H75" s="28"/>
    </row>
    <row r="76" spans="1:21" x14ac:dyDescent="0.25">
      <c r="E76" s="28"/>
      <c r="H76" s="28"/>
    </row>
    <row r="77" spans="1:21" x14ac:dyDescent="0.25">
      <c r="E77" s="28"/>
      <c r="H77" s="28"/>
    </row>
    <row r="78" spans="1:21" x14ac:dyDescent="0.25">
      <c r="E78" s="28"/>
      <c r="H78" s="28"/>
    </row>
    <row r="79" spans="1:21" x14ac:dyDescent="0.25">
      <c r="E79" s="28"/>
      <c r="H79" s="28"/>
    </row>
    <row r="80" spans="1:21" x14ac:dyDescent="0.25">
      <c r="E80" s="28"/>
      <c r="H80" s="28"/>
    </row>
    <row r="81" spans="1:24" x14ac:dyDescent="0.25">
      <c r="E81" s="28"/>
      <c r="H81" s="28"/>
    </row>
    <row r="82" spans="1:24" s="27" customFormat="1" x14ac:dyDescent="0.25">
      <c r="A82" s="8"/>
      <c r="E82" s="28"/>
      <c r="H82" s="28"/>
      <c r="L82" s="28"/>
      <c r="M82" s="28"/>
      <c r="T82" s="2"/>
      <c r="U82" s="2"/>
      <c r="V82" s="2"/>
      <c r="W82" s="2"/>
      <c r="X82" s="2"/>
    </row>
    <row r="83" spans="1:24" s="27" customFormat="1" x14ac:dyDescent="0.25">
      <c r="A83" s="8"/>
      <c r="E83" s="28"/>
      <c r="H83" s="28"/>
      <c r="L83" s="28"/>
      <c r="M83" s="28"/>
      <c r="T83" s="2"/>
      <c r="U83" s="2"/>
      <c r="V83" s="2"/>
      <c r="W83" s="2"/>
      <c r="X83" s="2"/>
    </row>
    <row r="84" spans="1:24" s="27" customFormat="1" x14ac:dyDescent="0.25">
      <c r="A84" s="8"/>
      <c r="E84" s="28"/>
      <c r="H84" s="28"/>
      <c r="L84" s="28"/>
      <c r="M84" s="28"/>
      <c r="T84" s="2"/>
      <c r="U84" s="2"/>
      <c r="V84" s="2"/>
      <c r="W84" s="2"/>
      <c r="X84" s="2"/>
    </row>
    <row r="85" spans="1:24" s="27" customFormat="1" x14ac:dyDescent="0.25">
      <c r="A85" s="8"/>
      <c r="E85" s="28"/>
      <c r="H85" s="28"/>
      <c r="L85" s="28"/>
      <c r="M85" s="28"/>
      <c r="T85" s="2"/>
      <c r="U85" s="2"/>
      <c r="V85" s="2"/>
      <c r="W85" s="2"/>
      <c r="X85" s="2"/>
    </row>
    <row r="86" spans="1:24" s="27" customFormat="1" x14ac:dyDescent="0.25">
      <c r="A86" s="8"/>
      <c r="E86" s="28"/>
      <c r="H86" s="28"/>
      <c r="L86" s="28"/>
      <c r="M86" s="28"/>
      <c r="T86" s="2"/>
      <c r="U86" s="2"/>
      <c r="V86" s="2"/>
      <c r="W86" s="2"/>
      <c r="X86" s="2"/>
    </row>
    <row r="87" spans="1:24" s="27" customFormat="1" x14ac:dyDescent="0.25">
      <c r="A87" s="8"/>
      <c r="E87" s="28"/>
      <c r="H87" s="28"/>
      <c r="L87" s="28"/>
      <c r="M87" s="28"/>
      <c r="T87" s="2"/>
      <c r="U87" s="2"/>
      <c r="V87" s="2"/>
      <c r="W87" s="2"/>
      <c r="X87" s="2"/>
    </row>
    <row r="88" spans="1:24" s="27" customFormat="1" x14ac:dyDescent="0.25">
      <c r="A88" s="8"/>
      <c r="E88" s="28"/>
      <c r="H88" s="28"/>
      <c r="L88" s="28"/>
      <c r="M88" s="28"/>
      <c r="T88" s="2"/>
      <c r="U88" s="2"/>
      <c r="V88" s="2"/>
      <c r="W88" s="2"/>
      <c r="X88" s="2"/>
    </row>
    <row r="89" spans="1:24" s="27" customFormat="1" x14ac:dyDescent="0.25">
      <c r="A89" s="8"/>
      <c r="E89" s="28"/>
      <c r="H89" s="28"/>
      <c r="L89" s="28"/>
      <c r="M89" s="28"/>
      <c r="T89" s="2"/>
      <c r="U89" s="2"/>
      <c r="V89" s="2"/>
      <c r="W89" s="2"/>
      <c r="X89" s="2"/>
    </row>
    <row r="90" spans="1:24" s="27" customFormat="1" x14ac:dyDescent="0.25">
      <c r="A90" s="8"/>
      <c r="H90" s="28"/>
      <c r="L90" s="28"/>
      <c r="M90" s="28"/>
      <c r="T90" s="2"/>
      <c r="U90" s="2"/>
      <c r="V90" s="2"/>
      <c r="W90" s="2"/>
      <c r="X90" s="2"/>
    </row>
    <row r="91" spans="1:24" s="27" customFormat="1" x14ac:dyDescent="0.25">
      <c r="A91" s="8"/>
      <c r="H91" s="28"/>
      <c r="L91" s="28"/>
      <c r="M91" s="28"/>
      <c r="T91" s="2"/>
      <c r="U91" s="2"/>
      <c r="V91" s="2"/>
      <c r="W91" s="2"/>
      <c r="X91" s="2"/>
    </row>
    <row r="92" spans="1:24" s="27" customFormat="1" x14ac:dyDescent="0.25">
      <c r="A92" s="8"/>
      <c r="H92" s="28"/>
      <c r="L92" s="28"/>
      <c r="M92" s="28"/>
      <c r="T92" s="2"/>
      <c r="U92" s="2"/>
      <c r="V92" s="2"/>
      <c r="W92" s="2"/>
      <c r="X92" s="2"/>
    </row>
    <row r="93" spans="1:24" s="27" customFormat="1" x14ac:dyDescent="0.25">
      <c r="A93" s="8"/>
      <c r="H93" s="28"/>
      <c r="L93" s="28"/>
      <c r="M93" s="28"/>
      <c r="T93" s="2"/>
      <c r="U93" s="2"/>
      <c r="V93" s="2"/>
      <c r="W93" s="2"/>
      <c r="X93" s="2"/>
    </row>
    <row r="94" spans="1:24" s="27" customFormat="1" x14ac:dyDescent="0.25">
      <c r="A94" s="8"/>
      <c r="H94" s="28"/>
      <c r="L94" s="28"/>
      <c r="M94" s="28"/>
      <c r="T94" s="2"/>
      <c r="U94" s="2"/>
      <c r="V94" s="2"/>
      <c r="W94" s="2"/>
      <c r="X94" s="2"/>
    </row>
    <row r="95" spans="1:24" s="27" customFormat="1" x14ac:dyDescent="0.25">
      <c r="A95" s="8"/>
      <c r="H95" s="28"/>
      <c r="L95" s="28"/>
      <c r="M95" s="28"/>
      <c r="T95" s="2"/>
      <c r="U95" s="2"/>
      <c r="V95" s="2"/>
      <c r="W95" s="2"/>
      <c r="X95" s="2"/>
    </row>
    <row r="96" spans="1:24" s="27" customFormat="1" x14ac:dyDescent="0.25">
      <c r="A96" s="8"/>
      <c r="H96" s="28"/>
      <c r="L96" s="28"/>
      <c r="M96" s="28"/>
      <c r="T96" s="2"/>
      <c r="U96" s="2"/>
      <c r="V96" s="2"/>
      <c r="W96" s="2"/>
      <c r="X96" s="2"/>
    </row>
    <row r="97" spans="1:24" s="27" customFormat="1" x14ac:dyDescent="0.25">
      <c r="A97" s="8"/>
      <c r="H97" s="28"/>
      <c r="L97" s="28"/>
      <c r="M97" s="28"/>
      <c r="T97" s="2"/>
      <c r="U97" s="2"/>
      <c r="V97" s="2"/>
      <c r="W97" s="2"/>
      <c r="X97" s="2"/>
    </row>
    <row r="98" spans="1:24" s="27" customFormat="1" x14ac:dyDescent="0.25">
      <c r="A98" s="8"/>
      <c r="H98" s="28"/>
      <c r="L98" s="28"/>
      <c r="M98" s="28"/>
      <c r="T98" s="2"/>
      <c r="U98" s="2"/>
      <c r="V98" s="2"/>
      <c r="W98" s="2"/>
      <c r="X98" s="2"/>
    </row>
    <row r="99" spans="1:24" s="27" customFormat="1" x14ac:dyDescent="0.25">
      <c r="A99" s="8"/>
      <c r="H99" s="28"/>
      <c r="L99" s="28"/>
      <c r="M99" s="28"/>
      <c r="T99" s="2"/>
      <c r="U99" s="2"/>
      <c r="V99" s="2"/>
      <c r="W99" s="2"/>
      <c r="X99" s="2"/>
    </row>
    <row r="100" spans="1:24" s="27" customFormat="1" x14ac:dyDescent="0.25">
      <c r="A100" s="8"/>
      <c r="H100" s="28"/>
      <c r="L100" s="28"/>
      <c r="M100" s="28"/>
      <c r="T100" s="2"/>
      <c r="U100" s="2"/>
      <c r="V100" s="2"/>
      <c r="W100" s="2"/>
      <c r="X100" s="2"/>
    </row>
    <row r="101" spans="1:24" s="27" customFormat="1" x14ac:dyDescent="0.25">
      <c r="A101" s="8"/>
      <c r="H101" s="28"/>
      <c r="L101" s="28"/>
      <c r="M101" s="28"/>
      <c r="T101" s="2"/>
      <c r="U101" s="2"/>
      <c r="V101" s="2"/>
      <c r="W101" s="2"/>
      <c r="X101" s="2"/>
    </row>
    <row r="102" spans="1:24" s="27" customFormat="1" x14ac:dyDescent="0.25">
      <c r="A102" s="8"/>
      <c r="H102" s="28"/>
      <c r="L102" s="28"/>
      <c r="M102" s="28"/>
      <c r="T102" s="2"/>
      <c r="U102" s="2"/>
      <c r="V102" s="2"/>
      <c r="W102" s="2"/>
      <c r="X102" s="2"/>
    </row>
    <row r="103" spans="1:24" s="27" customFormat="1" x14ac:dyDescent="0.25">
      <c r="A103" s="8"/>
      <c r="H103" s="28"/>
      <c r="L103" s="28"/>
      <c r="M103" s="28"/>
      <c r="T103" s="2"/>
      <c r="U103" s="2"/>
      <c r="V103" s="2"/>
      <c r="W103" s="2"/>
      <c r="X103" s="2"/>
    </row>
    <row r="104" spans="1:24" s="27" customFormat="1" x14ac:dyDescent="0.25">
      <c r="A104" s="8"/>
      <c r="H104" s="28"/>
      <c r="L104" s="28"/>
      <c r="M104" s="28"/>
      <c r="T104" s="2"/>
      <c r="U104" s="2"/>
      <c r="V104" s="2"/>
      <c r="W104" s="2"/>
      <c r="X104" s="2"/>
    </row>
    <row r="105" spans="1:24" s="27" customFormat="1" x14ac:dyDescent="0.25">
      <c r="A105" s="8"/>
      <c r="H105" s="28"/>
      <c r="L105" s="28"/>
      <c r="M105" s="28"/>
      <c r="T105" s="2"/>
      <c r="U105" s="2"/>
      <c r="V105" s="2"/>
      <c r="W105" s="2"/>
      <c r="X105" s="2"/>
    </row>
    <row r="106" spans="1:24" s="27" customFormat="1" x14ac:dyDescent="0.25">
      <c r="A106" s="8"/>
      <c r="H106" s="28"/>
      <c r="L106" s="28"/>
      <c r="M106" s="28"/>
      <c r="T106" s="2"/>
      <c r="U106" s="2"/>
      <c r="V106" s="2"/>
      <c r="W106" s="2"/>
      <c r="X106" s="2"/>
    </row>
    <row r="107" spans="1:24" s="27" customFormat="1" x14ac:dyDescent="0.25">
      <c r="A107" s="8"/>
      <c r="H107" s="28"/>
      <c r="L107" s="28"/>
      <c r="M107" s="28"/>
      <c r="T107" s="2"/>
      <c r="U107" s="2"/>
      <c r="V107" s="2"/>
      <c r="W107" s="2"/>
      <c r="X107" s="2"/>
    </row>
    <row r="108" spans="1:24" s="27" customFormat="1" x14ac:dyDescent="0.25">
      <c r="A108" s="8"/>
      <c r="H108" s="28"/>
      <c r="L108" s="28"/>
      <c r="M108" s="28"/>
      <c r="T108" s="2"/>
      <c r="U108" s="2"/>
      <c r="V108" s="2"/>
      <c r="W108" s="2"/>
      <c r="X108" s="2"/>
    </row>
    <row r="109" spans="1:24" s="27" customFormat="1" x14ac:dyDescent="0.25">
      <c r="A109" s="8"/>
      <c r="H109" s="28"/>
      <c r="L109" s="28"/>
      <c r="M109" s="28"/>
      <c r="T109" s="2"/>
      <c r="U109" s="2"/>
      <c r="V109" s="2"/>
      <c r="W109" s="2"/>
      <c r="X109" s="2"/>
    </row>
    <row r="110" spans="1:24" s="27" customFormat="1" x14ac:dyDescent="0.25">
      <c r="A110" s="8"/>
      <c r="H110" s="28"/>
      <c r="L110" s="28"/>
      <c r="M110" s="28"/>
      <c r="T110" s="2"/>
      <c r="U110" s="2"/>
      <c r="V110" s="2"/>
      <c r="W110" s="2"/>
      <c r="X110" s="2"/>
    </row>
    <row r="111" spans="1:24" s="27" customFormat="1" x14ac:dyDescent="0.25">
      <c r="A111" s="8"/>
      <c r="H111" s="28"/>
      <c r="L111" s="28"/>
      <c r="M111" s="28"/>
      <c r="T111" s="2"/>
      <c r="U111" s="2"/>
      <c r="V111" s="2"/>
      <c r="W111" s="2"/>
      <c r="X111" s="2"/>
    </row>
    <row r="112" spans="1:24" s="27" customFormat="1" x14ac:dyDescent="0.25">
      <c r="A112" s="8"/>
      <c r="H112" s="28"/>
      <c r="L112" s="28"/>
      <c r="M112" s="28"/>
      <c r="T112" s="2"/>
      <c r="U112" s="2"/>
      <c r="V112" s="2"/>
      <c r="W112" s="2"/>
      <c r="X112" s="2"/>
    </row>
    <row r="113" spans="1:24" s="27" customFormat="1" x14ac:dyDescent="0.25">
      <c r="A113" s="8"/>
      <c r="H113" s="28"/>
      <c r="L113" s="28"/>
      <c r="M113" s="28"/>
      <c r="T113" s="2"/>
      <c r="U113" s="2"/>
      <c r="V113" s="2"/>
      <c r="W113" s="2"/>
      <c r="X113" s="2"/>
    </row>
    <row r="114" spans="1:24" s="27" customFormat="1" x14ac:dyDescent="0.25">
      <c r="A114" s="8"/>
      <c r="H114" s="28"/>
      <c r="L114" s="28"/>
      <c r="M114" s="28"/>
      <c r="T114" s="2"/>
      <c r="U114" s="2"/>
      <c r="V114" s="2"/>
      <c r="W114" s="2"/>
      <c r="X114" s="2"/>
    </row>
    <row r="115" spans="1:24" s="27" customFormat="1" x14ac:dyDescent="0.25">
      <c r="A115" s="8"/>
      <c r="H115" s="28"/>
      <c r="L115" s="28"/>
      <c r="M115" s="28"/>
      <c r="T115" s="2"/>
      <c r="U115" s="2"/>
      <c r="V115" s="2"/>
      <c r="W115" s="2"/>
      <c r="X115" s="2"/>
    </row>
    <row r="116" spans="1:24" s="27" customFormat="1" x14ac:dyDescent="0.25">
      <c r="A116" s="8"/>
      <c r="H116" s="28"/>
      <c r="L116" s="28"/>
      <c r="M116" s="28"/>
      <c r="T116" s="2"/>
      <c r="U116" s="2"/>
      <c r="V116" s="2"/>
      <c r="W116" s="2"/>
      <c r="X116" s="2"/>
    </row>
    <row r="117" spans="1:24" s="27" customFormat="1" x14ac:dyDescent="0.25">
      <c r="A117" s="8"/>
      <c r="H117" s="28"/>
      <c r="L117" s="28"/>
      <c r="M117" s="28"/>
      <c r="T117" s="2"/>
      <c r="U117" s="2"/>
      <c r="V117" s="2"/>
      <c r="W117" s="2"/>
      <c r="X117" s="2"/>
    </row>
    <row r="118" spans="1:24" s="27" customFormat="1" x14ac:dyDescent="0.25">
      <c r="A118" s="8"/>
      <c r="H118" s="28"/>
      <c r="L118" s="28"/>
      <c r="M118" s="28"/>
      <c r="T118" s="2"/>
      <c r="U118" s="2"/>
      <c r="V118" s="2"/>
      <c r="W118" s="2"/>
      <c r="X118" s="2"/>
    </row>
    <row r="119" spans="1:24" s="27" customFormat="1" x14ac:dyDescent="0.25">
      <c r="A119" s="8"/>
      <c r="H119" s="28"/>
      <c r="L119" s="28"/>
      <c r="M119" s="28"/>
      <c r="T119" s="2"/>
      <c r="U119" s="2"/>
      <c r="V119" s="2"/>
      <c r="W119" s="2"/>
      <c r="X119" s="2"/>
    </row>
    <row r="120" spans="1:24" s="27" customFormat="1" x14ac:dyDescent="0.25">
      <c r="A120" s="8"/>
      <c r="H120" s="28"/>
      <c r="L120" s="28"/>
      <c r="M120" s="28"/>
      <c r="T120" s="2"/>
      <c r="U120" s="2"/>
      <c r="V120" s="2"/>
      <c r="W120" s="2"/>
      <c r="X120" s="2"/>
    </row>
    <row r="121" spans="1:24" s="27" customFormat="1" x14ac:dyDescent="0.25">
      <c r="A121" s="8"/>
      <c r="H121" s="28"/>
      <c r="L121" s="28"/>
      <c r="M121" s="28"/>
      <c r="T121" s="2"/>
      <c r="U121" s="2"/>
      <c r="V121" s="2"/>
      <c r="W121" s="2"/>
      <c r="X121" s="2"/>
    </row>
    <row r="122" spans="1:24" s="27" customFormat="1" x14ac:dyDescent="0.25">
      <c r="A122" s="8"/>
      <c r="H122" s="28"/>
      <c r="L122" s="28"/>
      <c r="M122" s="28"/>
      <c r="T122" s="2"/>
      <c r="U122" s="2"/>
      <c r="V122" s="2"/>
      <c r="W122" s="2"/>
      <c r="X122" s="2"/>
    </row>
    <row r="123" spans="1:24" s="27" customFormat="1" x14ac:dyDescent="0.25">
      <c r="A123" s="8"/>
      <c r="H123" s="28"/>
      <c r="L123" s="28"/>
      <c r="M123" s="28"/>
      <c r="T123" s="2"/>
      <c r="U123" s="2"/>
      <c r="V123" s="2"/>
      <c r="W123" s="2"/>
      <c r="X123" s="2"/>
    </row>
    <row r="124" spans="1:24" s="27" customFormat="1" x14ac:dyDescent="0.25">
      <c r="A124" s="8"/>
      <c r="H124" s="28"/>
      <c r="L124" s="28"/>
      <c r="M124" s="28"/>
      <c r="T124" s="2"/>
      <c r="U124" s="2"/>
      <c r="V124" s="2"/>
      <c r="W124" s="2"/>
      <c r="X124" s="2"/>
    </row>
    <row r="125" spans="1:24" s="27" customFormat="1" x14ac:dyDescent="0.25">
      <c r="A125" s="8"/>
      <c r="H125" s="28"/>
      <c r="L125" s="28"/>
      <c r="M125" s="28"/>
      <c r="T125" s="2"/>
      <c r="U125" s="2"/>
      <c r="V125" s="2"/>
      <c r="W125" s="2"/>
      <c r="X125" s="2"/>
    </row>
    <row r="126" spans="1:24" s="27" customFormat="1" x14ac:dyDescent="0.25">
      <c r="A126" s="8"/>
      <c r="H126" s="28"/>
      <c r="L126" s="28"/>
      <c r="M126" s="28"/>
      <c r="T126" s="2"/>
      <c r="U126" s="2"/>
      <c r="V126" s="2"/>
      <c r="W126" s="2"/>
      <c r="X126" s="2"/>
    </row>
    <row r="127" spans="1:24" s="27" customFormat="1" x14ac:dyDescent="0.25">
      <c r="A127" s="8"/>
      <c r="H127" s="28"/>
      <c r="L127" s="28"/>
      <c r="M127" s="28"/>
      <c r="T127" s="2"/>
      <c r="U127" s="2"/>
      <c r="V127" s="2"/>
      <c r="W127" s="2"/>
      <c r="X127" s="2"/>
    </row>
    <row r="128" spans="1:24" s="27" customFormat="1" x14ac:dyDescent="0.25">
      <c r="A128" s="8"/>
      <c r="H128" s="28"/>
      <c r="L128" s="28"/>
      <c r="M128" s="28"/>
      <c r="T128" s="2"/>
      <c r="U128" s="2"/>
      <c r="V128" s="2"/>
      <c r="W128" s="2"/>
      <c r="X128" s="2"/>
    </row>
    <row r="129" spans="1:24" s="27" customFormat="1" x14ac:dyDescent="0.25">
      <c r="A129" s="8"/>
      <c r="H129" s="28"/>
      <c r="L129" s="28"/>
      <c r="M129" s="28"/>
      <c r="T129" s="2"/>
      <c r="U129" s="2"/>
      <c r="V129" s="2"/>
      <c r="W129" s="2"/>
      <c r="X129" s="2"/>
    </row>
    <row r="130" spans="1:24" s="27" customFormat="1" x14ac:dyDescent="0.25">
      <c r="A130" s="8"/>
      <c r="H130" s="28"/>
      <c r="L130" s="28"/>
      <c r="M130" s="28"/>
      <c r="T130" s="2"/>
      <c r="U130" s="2"/>
      <c r="V130" s="2"/>
      <c r="W130" s="2"/>
      <c r="X130" s="2"/>
    </row>
    <row r="131" spans="1:24" s="27" customFormat="1" x14ac:dyDescent="0.25">
      <c r="A131" s="8"/>
      <c r="H131" s="28"/>
      <c r="L131" s="28"/>
      <c r="M131" s="28"/>
      <c r="T131" s="2"/>
      <c r="U131" s="2"/>
      <c r="V131" s="2"/>
      <c r="W131" s="2"/>
      <c r="X131" s="2"/>
    </row>
    <row r="132" spans="1:24" s="27" customFormat="1" x14ac:dyDescent="0.25">
      <c r="A132" s="8"/>
      <c r="H132" s="28"/>
      <c r="L132" s="28"/>
      <c r="M132" s="28"/>
      <c r="T132" s="2"/>
      <c r="U132" s="2"/>
      <c r="V132" s="2"/>
      <c r="W132" s="2"/>
      <c r="X132" s="2"/>
    </row>
    <row r="133" spans="1:24" s="27" customFormat="1" x14ac:dyDescent="0.25">
      <c r="A133" s="8"/>
      <c r="H133" s="28"/>
      <c r="L133" s="28"/>
      <c r="M133" s="28"/>
      <c r="T133" s="2"/>
      <c r="U133" s="2"/>
      <c r="V133" s="2"/>
      <c r="W133" s="2"/>
      <c r="X133" s="2"/>
    </row>
    <row r="134" spans="1:24" s="27" customFormat="1" x14ac:dyDescent="0.25">
      <c r="A134" s="8"/>
      <c r="H134" s="28"/>
      <c r="L134" s="28"/>
      <c r="M134" s="28"/>
      <c r="T134" s="2"/>
      <c r="U134" s="2"/>
      <c r="V134" s="2"/>
      <c r="W134" s="2"/>
      <c r="X134" s="2"/>
    </row>
    <row r="135" spans="1:24" s="27" customFormat="1" x14ac:dyDescent="0.25">
      <c r="A135" s="8"/>
      <c r="H135" s="28"/>
      <c r="L135" s="28"/>
      <c r="M135" s="28"/>
      <c r="T135" s="2"/>
      <c r="U135" s="2"/>
      <c r="V135" s="2"/>
      <c r="W135" s="2"/>
      <c r="X135" s="2"/>
    </row>
    <row r="136" spans="1:24" s="27" customFormat="1" x14ac:dyDescent="0.25">
      <c r="A136" s="8"/>
      <c r="H136" s="28"/>
      <c r="L136" s="28"/>
      <c r="M136" s="28"/>
      <c r="T136" s="2"/>
      <c r="U136" s="2"/>
      <c r="V136" s="2"/>
      <c r="W136" s="2"/>
      <c r="X136" s="2"/>
    </row>
    <row r="137" spans="1:24" s="27" customFormat="1" x14ac:dyDescent="0.25">
      <c r="A137" s="8"/>
      <c r="H137" s="28"/>
      <c r="L137" s="28"/>
      <c r="M137" s="28"/>
      <c r="T137" s="2"/>
      <c r="U137" s="2"/>
      <c r="V137" s="2"/>
      <c r="W137" s="2"/>
      <c r="X137" s="2"/>
    </row>
    <row r="138" spans="1:24" s="27" customFormat="1" x14ac:dyDescent="0.25">
      <c r="A138" s="8"/>
      <c r="H138" s="28"/>
      <c r="L138" s="28"/>
      <c r="M138" s="28"/>
      <c r="T138" s="2"/>
      <c r="U138" s="2"/>
      <c r="V138" s="2"/>
      <c r="W138" s="2"/>
      <c r="X138" s="2"/>
    </row>
    <row r="139" spans="1:24" s="27" customFormat="1" x14ac:dyDescent="0.25">
      <c r="A139" s="8"/>
      <c r="H139" s="28"/>
      <c r="L139" s="28"/>
      <c r="M139" s="28"/>
      <c r="T139" s="2"/>
      <c r="U139" s="2"/>
      <c r="V139" s="2"/>
      <c r="W139" s="2"/>
      <c r="X139" s="2"/>
    </row>
    <row r="140" spans="1:24" s="27" customFormat="1" x14ac:dyDescent="0.25">
      <c r="A140" s="8"/>
      <c r="H140" s="28"/>
      <c r="L140" s="28"/>
      <c r="M140" s="28"/>
      <c r="T140" s="2"/>
      <c r="U140" s="2"/>
      <c r="V140" s="2"/>
      <c r="W140" s="2"/>
      <c r="X140" s="2"/>
    </row>
    <row r="141" spans="1:24" s="27" customFormat="1" x14ac:dyDescent="0.25">
      <c r="A141" s="8"/>
      <c r="H141" s="28"/>
      <c r="L141" s="28"/>
      <c r="M141" s="28"/>
      <c r="T141" s="2"/>
      <c r="U141" s="2"/>
      <c r="V141" s="2"/>
      <c r="W141" s="2"/>
      <c r="X141" s="2"/>
    </row>
    <row r="142" spans="1:24" s="27" customFormat="1" x14ac:dyDescent="0.25">
      <c r="A142" s="8"/>
      <c r="H142" s="28"/>
      <c r="L142" s="28"/>
      <c r="M142" s="28"/>
      <c r="T142" s="2"/>
      <c r="U142" s="2"/>
      <c r="V142" s="2"/>
      <c r="W142" s="2"/>
      <c r="X142" s="2"/>
    </row>
    <row r="143" spans="1:24" s="27" customFormat="1" x14ac:dyDescent="0.25">
      <c r="A143" s="8"/>
      <c r="H143" s="28"/>
      <c r="L143" s="28"/>
      <c r="M143" s="28"/>
      <c r="T143" s="2"/>
      <c r="U143" s="2"/>
      <c r="V143" s="2"/>
      <c r="W143" s="2"/>
      <c r="X143" s="2"/>
    </row>
    <row r="144" spans="1:24" s="27" customFormat="1" x14ac:dyDescent="0.25">
      <c r="A144" s="8"/>
      <c r="H144" s="28"/>
      <c r="L144" s="28"/>
      <c r="M144" s="28"/>
      <c r="T144" s="2"/>
      <c r="U144" s="2"/>
      <c r="V144" s="2"/>
      <c r="W144" s="2"/>
      <c r="X144" s="2"/>
    </row>
    <row r="145" spans="1:24" s="27" customFormat="1" x14ac:dyDescent="0.25">
      <c r="A145" s="8"/>
      <c r="H145" s="28"/>
      <c r="L145" s="28"/>
      <c r="M145" s="28"/>
      <c r="T145" s="2"/>
      <c r="U145" s="2"/>
      <c r="V145" s="2"/>
      <c r="W145" s="2"/>
      <c r="X145" s="2"/>
    </row>
    <row r="146" spans="1:24" s="27" customFormat="1" x14ac:dyDescent="0.25">
      <c r="A146" s="8"/>
      <c r="H146" s="28"/>
      <c r="L146" s="28"/>
      <c r="M146" s="28"/>
      <c r="T146" s="2"/>
      <c r="U146" s="2"/>
      <c r="V146" s="2"/>
      <c r="W146" s="2"/>
      <c r="X146" s="2"/>
    </row>
    <row r="147" spans="1:24" s="27" customFormat="1" x14ac:dyDescent="0.25">
      <c r="A147" s="8"/>
      <c r="H147" s="28"/>
      <c r="L147" s="28"/>
      <c r="M147" s="28"/>
      <c r="T147" s="2"/>
      <c r="U147" s="2"/>
      <c r="V147" s="2"/>
      <c r="W147" s="2"/>
      <c r="X147" s="2"/>
    </row>
    <row r="148" spans="1:24" s="27" customFormat="1" x14ac:dyDescent="0.25">
      <c r="A148" s="8"/>
      <c r="H148" s="28"/>
      <c r="L148" s="28"/>
      <c r="M148" s="28"/>
      <c r="T148" s="2"/>
      <c r="U148" s="2"/>
      <c r="V148" s="2"/>
      <c r="W148" s="2"/>
      <c r="X148" s="2"/>
    </row>
    <row r="149" spans="1:24" s="27" customFormat="1" x14ac:dyDescent="0.25">
      <c r="A149" s="8"/>
      <c r="H149" s="28"/>
      <c r="L149" s="28"/>
      <c r="M149" s="28"/>
      <c r="T149" s="2"/>
      <c r="U149" s="2"/>
      <c r="V149" s="2"/>
      <c r="W149" s="2"/>
      <c r="X149" s="2"/>
    </row>
    <row r="150" spans="1:24" s="27" customFormat="1" x14ac:dyDescent="0.25">
      <c r="A150" s="8"/>
      <c r="H150" s="28"/>
      <c r="L150" s="28"/>
      <c r="M150" s="28"/>
      <c r="T150" s="2"/>
      <c r="U150" s="2"/>
      <c r="V150" s="2"/>
      <c r="W150" s="2"/>
      <c r="X150" s="2"/>
    </row>
    <row r="151" spans="1:24" s="27" customFormat="1" x14ac:dyDescent="0.25">
      <c r="A151" s="8"/>
      <c r="H151" s="28"/>
      <c r="L151" s="28"/>
      <c r="M151" s="28"/>
      <c r="T151" s="2"/>
      <c r="U151" s="2"/>
      <c r="V151" s="2"/>
      <c r="W151" s="2"/>
      <c r="X151" s="2"/>
    </row>
    <row r="152" spans="1:24" s="27" customFormat="1" x14ac:dyDescent="0.25">
      <c r="A152" s="8"/>
      <c r="H152" s="28"/>
      <c r="L152" s="28"/>
      <c r="M152" s="28"/>
      <c r="T152" s="2"/>
      <c r="U152" s="2"/>
      <c r="V152" s="2"/>
      <c r="W152" s="2"/>
      <c r="X152" s="2"/>
    </row>
    <row r="153" spans="1:24" s="27" customFormat="1" x14ac:dyDescent="0.25">
      <c r="A153" s="8"/>
      <c r="H153" s="28"/>
      <c r="L153" s="28"/>
      <c r="M153" s="28"/>
      <c r="T153" s="2"/>
      <c r="U153" s="2"/>
      <c r="V153" s="2"/>
      <c r="W153" s="2"/>
      <c r="X153" s="2"/>
    </row>
    <row r="154" spans="1:24" s="27" customFormat="1" x14ac:dyDescent="0.25">
      <c r="A154" s="8"/>
      <c r="H154" s="28"/>
      <c r="L154" s="28"/>
      <c r="M154" s="28"/>
      <c r="T154" s="2"/>
      <c r="U154" s="2"/>
      <c r="V154" s="2"/>
      <c r="W154" s="2"/>
      <c r="X154" s="2"/>
    </row>
    <row r="155" spans="1:24" s="27" customFormat="1" x14ac:dyDescent="0.25">
      <c r="A155" s="8"/>
      <c r="H155" s="28"/>
      <c r="L155" s="28"/>
      <c r="M155" s="28"/>
      <c r="T155" s="2"/>
      <c r="U155" s="2"/>
      <c r="V155" s="2"/>
      <c r="W155" s="2"/>
      <c r="X155" s="2"/>
    </row>
    <row r="156" spans="1:24" s="27" customFormat="1" x14ac:dyDescent="0.25">
      <c r="A156" s="8"/>
      <c r="H156" s="28"/>
      <c r="L156" s="28"/>
      <c r="M156" s="28"/>
      <c r="T156" s="2"/>
      <c r="U156" s="2"/>
      <c r="V156" s="2"/>
      <c r="W156" s="2"/>
      <c r="X156" s="2"/>
    </row>
    <row r="157" spans="1:24" s="27" customFormat="1" x14ac:dyDescent="0.25">
      <c r="A157" s="8"/>
      <c r="H157" s="28"/>
      <c r="L157" s="28"/>
      <c r="M157" s="28"/>
      <c r="T157" s="2"/>
      <c r="U157" s="2"/>
      <c r="V157" s="2"/>
      <c r="W157" s="2"/>
      <c r="X157" s="2"/>
    </row>
    <row r="158" spans="1:24" s="27" customFormat="1" x14ac:dyDescent="0.25">
      <c r="A158" s="8"/>
      <c r="H158" s="28"/>
      <c r="L158" s="28"/>
      <c r="M158" s="28"/>
      <c r="T158" s="2"/>
      <c r="U158" s="2"/>
      <c r="V158" s="2"/>
      <c r="W158" s="2"/>
      <c r="X158" s="2"/>
    </row>
    <row r="159" spans="1:24" s="27" customFormat="1" x14ac:dyDescent="0.25">
      <c r="A159" s="8"/>
      <c r="H159" s="28"/>
      <c r="L159" s="28"/>
      <c r="M159" s="28"/>
      <c r="T159" s="2"/>
      <c r="U159" s="2"/>
      <c r="V159" s="2"/>
      <c r="W159" s="2"/>
      <c r="X159" s="2"/>
    </row>
    <row r="160" spans="1:24" s="27" customFormat="1" x14ac:dyDescent="0.25">
      <c r="A160" s="8"/>
      <c r="H160" s="28"/>
      <c r="L160" s="28"/>
      <c r="M160" s="28"/>
      <c r="T160" s="2"/>
      <c r="U160" s="2"/>
      <c r="V160" s="2"/>
      <c r="W160" s="2"/>
      <c r="X160" s="2"/>
    </row>
    <row r="161" spans="1:24" s="27" customFormat="1" x14ac:dyDescent="0.25">
      <c r="A161" s="8"/>
      <c r="H161" s="28"/>
      <c r="L161" s="28"/>
      <c r="M161" s="28"/>
      <c r="T161" s="2"/>
      <c r="U161" s="2"/>
      <c r="V161" s="2"/>
      <c r="W161" s="2"/>
      <c r="X161" s="2"/>
    </row>
    <row r="162" spans="1:24" s="27" customFormat="1" x14ac:dyDescent="0.25">
      <c r="A162" s="8"/>
      <c r="H162" s="28"/>
      <c r="L162" s="28"/>
      <c r="M162" s="28"/>
      <c r="T162" s="2"/>
      <c r="U162" s="2"/>
      <c r="V162" s="2"/>
      <c r="W162" s="2"/>
      <c r="X162" s="2"/>
    </row>
    <row r="163" spans="1:24" s="27" customFormat="1" x14ac:dyDescent="0.25">
      <c r="A163" s="8"/>
      <c r="H163" s="28"/>
      <c r="L163" s="28"/>
      <c r="M163" s="28"/>
      <c r="T163" s="2"/>
      <c r="U163" s="2"/>
      <c r="V163" s="2"/>
      <c r="W163" s="2"/>
      <c r="X163" s="2"/>
    </row>
    <row r="164" spans="1:24" s="27" customFormat="1" x14ac:dyDescent="0.25">
      <c r="A164" s="8"/>
      <c r="H164" s="28"/>
      <c r="L164" s="28"/>
      <c r="M164" s="28"/>
      <c r="T164" s="2"/>
      <c r="U164" s="2"/>
      <c r="V164" s="2"/>
      <c r="W164" s="2"/>
      <c r="X164" s="2"/>
    </row>
    <row r="165" spans="1:24" s="27" customFormat="1" x14ac:dyDescent="0.25">
      <c r="A165" s="8"/>
      <c r="H165" s="28"/>
      <c r="L165" s="28"/>
      <c r="M165" s="28"/>
      <c r="T165" s="2"/>
      <c r="U165" s="2"/>
      <c r="V165" s="2"/>
      <c r="W165" s="2"/>
      <c r="X165" s="2"/>
    </row>
    <row r="166" spans="1:24" s="27" customFormat="1" x14ac:dyDescent="0.25">
      <c r="A166" s="8"/>
      <c r="H166" s="28"/>
      <c r="L166" s="28"/>
      <c r="M166" s="28"/>
      <c r="T166" s="2"/>
      <c r="U166" s="2"/>
      <c r="V166" s="2"/>
      <c r="W166" s="2"/>
      <c r="X166" s="2"/>
    </row>
    <row r="167" spans="1:24" s="27" customFormat="1" x14ac:dyDescent="0.25">
      <c r="A167" s="8"/>
      <c r="H167" s="28"/>
      <c r="L167" s="28"/>
      <c r="M167" s="28"/>
      <c r="T167" s="2"/>
      <c r="U167" s="2"/>
      <c r="V167" s="2"/>
      <c r="W167" s="2"/>
      <c r="X167" s="2"/>
    </row>
    <row r="168" spans="1:24" s="27" customFormat="1" x14ac:dyDescent="0.25">
      <c r="A168" s="8"/>
      <c r="H168" s="28"/>
      <c r="L168" s="28"/>
      <c r="M168" s="28"/>
      <c r="T168" s="2"/>
      <c r="U168" s="2"/>
      <c r="V168" s="2"/>
      <c r="W168" s="2"/>
      <c r="X168" s="2"/>
    </row>
    <row r="169" spans="1:24" s="27" customFormat="1" x14ac:dyDescent="0.25">
      <c r="A169" s="8"/>
      <c r="H169" s="28"/>
      <c r="L169" s="28"/>
      <c r="M169" s="28"/>
      <c r="T169" s="2"/>
      <c r="U169" s="2"/>
      <c r="V169" s="2"/>
      <c r="W169" s="2"/>
      <c r="X169" s="2"/>
    </row>
    <row r="170" spans="1:24" s="27" customFormat="1" x14ac:dyDescent="0.25">
      <c r="A170" s="8"/>
      <c r="H170" s="28"/>
      <c r="L170" s="28"/>
      <c r="M170" s="28"/>
      <c r="T170" s="2"/>
      <c r="U170" s="2"/>
      <c r="V170" s="2"/>
      <c r="W170" s="2"/>
      <c r="X170" s="2"/>
    </row>
    <row r="171" spans="1:24" s="27" customFormat="1" x14ac:dyDescent="0.25">
      <c r="A171" s="8"/>
      <c r="H171" s="28"/>
      <c r="L171" s="28"/>
      <c r="M171" s="28"/>
      <c r="T171" s="2"/>
      <c r="U171" s="2"/>
      <c r="V171" s="2"/>
      <c r="W171" s="2"/>
      <c r="X171" s="2"/>
    </row>
    <row r="172" spans="1:24" s="27" customFormat="1" x14ac:dyDescent="0.25">
      <c r="A172" s="8"/>
      <c r="H172" s="28"/>
      <c r="L172" s="28"/>
      <c r="M172" s="28"/>
      <c r="T172" s="2"/>
      <c r="U172" s="2"/>
      <c r="V172" s="2"/>
      <c r="W172" s="2"/>
      <c r="X172" s="2"/>
    </row>
  </sheetData>
  <mergeCells count="10">
    <mergeCell ref="B10:F10"/>
    <mergeCell ref="H10:K10"/>
    <mergeCell ref="M10:N10"/>
    <mergeCell ref="P10:Q10"/>
    <mergeCell ref="A1:S1"/>
    <mergeCell ref="A2:S2"/>
    <mergeCell ref="A3:S3"/>
    <mergeCell ref="A4:S4"/>
    <mergeCell ref="A5:S5"/>
    <mergeCell ref="A8:S8"/>
  </mergeCells>
  <hyperlinks>
    <hyperlink ref="A4" r:id="rId1" xr:uid="{70112989-5761-4550-A933-AC505D611602}"/>
  </hyperlinks>
  <pageMargins left="0" right="0" top="0.25" bottom="0.25" header="0.3" footer="0.3"/>
  <pageSetup scale="58" orientation="portrait" r:id="rId2"/>
  <ignoredErrors>
    <ignoredError sqref="F67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BF15-FCC4-4DB2-9CB7-03A877CC6442}">
  <sheetPr>
    <pageSetUpPr fitToPage="1"/>
  </sheetPr>
  <dimension ref="A1:X172"/>
  <sheetViews>
    <sheetView workbookViewId="0">
      <pane xSplit="1" ySplit="13" topLeftCell="B14" activePane="bottomRight" state="frozen"/>
      <selection activeCell="B33" sqref="B33"/>
      <selection pane="topRight" activeCell="B33" sqref="B33"/>
      <selection pane="bottomLeft" activeCell="B33" sqref="B33"/>
      <selection pane="bottomRight" activeCell="A66" sqref="A66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2.85546875" style="27" bestFit="1" customWidth="1"/>
    <col min="5" max="5" width="8.28515625" style="27" customWidth="1"/>
    <col min="6" max="6" width="8.140625" style="27" customWidth="1"/>
    <col min="7" max="7" width="2.5703125" style="27" customWidth="1"/>
    <col min="8" max="8" width="7.7109375" style="27" customWidth="1"/>
    <col min="9" max="9" width="12.85546875" style="27" customWidth="1"/>
    <col min="10" max="10" width="11.5703125" style="27" customWidth="1"/>
    <col min="11" max="11" width="11.85546875" style="27" customWidth="1"/>
    <col min="12" max="12" width="2" style="28" customWidth="1"/>
    <col min="13" max="13" width="8.28515625" style="28" customWidth="1"/>
    <col min="14" max="14" width="11" style="27" customWidth="1"/>
    <col min="15" max="15" width="1.85546875" style="27" customWidth="1"/>
    <col min="16" max="16" width="11.85546875" style="27" bestFit="1" customWidth="1"/>
    <col min="17" max="17" width="11.5703125" style="27" customWidth="1"/>
    <col min="18" max="18" width="1.85546875" style="27" customWidth="1"/>
    <col min="19" max="19" width="12.85546875" style="27" customWidth="1"/>
    <col min="20" max="261" width="9.140625" style="2"/>
    <col min="262" max="262" width="11.85546875" style="2" customWidth="1"/>
    <col min="263" max="264" width="12.7109375" style="2" customWidth="1"/>
    <col min="265" max="265" width="10" style="2" customWidth="1"/>
    <col min="266" max="266" width="8.5703125" style="2" customWidth="1"/>
    <col min="267" max="267" width="2.5703125" style="2" customWidth="1"/>
    <col min="268" max="268" width="8.85546875" style="2" customWidth="1"/>
    <col min="269" max="269" width="14.7109375" style="2" customWidth="1"/>
    <col min="270" max="270" width="12.140625" style="2" customWidth="1"/>
    <col min="271" max="271" width="2" style="2" customWidth="1"/>
    <col min="272" max="272" width="11.28515625" style="2" customWidth="1"/>
    <col min="273" max="273" width="12" style="2" customWidth="1"/>
    <col min="274" max="274" width="1.85546875" style="2" customWidth="1"/>
    <col min="275" max="275" width="11.7109375" style="2" customWidth="1"/>
    <col min="276" max="517" width="9.140625" style="2"/>
    <col min="518" max="518" width="11.85546875" style="2" customWidth="1"/>
    <col min="519" max="520" width="12.7109375" style="2" customWidth="1"/>
    <col min="521" max="521" width="10" style="2" customWidth="1"/>
    <col min="522" max="522" width="8.5703125" style="2" customWidth="1"/>
    <col min="523" max="523" width="2.5703125" style="2" customWidth="1"/>
    <col min="524" max="524" width="8.85546875" style="2" customWidth="1"/>
    <col min="525" max="525" width="14.7109375" style="2" customWidth="1"/>
    <col min="526" max="526" width="12.140625" style="2" customWidth="1"/>
    <col min="527" max="527" width="2" style="2" customWidth="1"/>
    <col min="528" max="528" width="11.28515625" style="2" customWidth="1"/>
    <col min="529" max="529" width="12" style="2" customWidth="1"/>
    <col min="530" max="530" width="1.85546875" style="2" customWidth="1"/>
    <col min="531" max="531" width="11.7109375" style="2" customWidth="1"/>
    <col min="532" max="773" width="9.140625" style="2"/>
    <col min="774" max="774" width="11.85546875" style="2" customWidth="1"/>
    <col min="775" max="776" width="12.7109375" style="2" customWidth="1"/>
    <col min="777" max="777" width="10" style="2" customWidth="1"/>
    <col min="778" max="778" width="8.5703125" style="2" customWidth="1"/>
    <col min="779" max="779" width="2.5703125" style="2" customWidth="1"/>
    <col min="780" max="780" width="8.85546875" style="2" customWidth="1"/>
    <col min="781" max="781" width="14.7109375" style="2" customWidth="1"/>
    <col min="782" max="782" width="12.140625" style="2" customWidth="1"/>
    <col min="783" max="783" width="2" style="2" customWidth="1"/>
    <col min="784" max="784" width="11.28515625" style="2" customWidth="1"/>
    <col min="785" max="785" width="12" style="2" customWidth="1"/>
    <col min="786" max="786" width="1.85546875" style="2" customWidth="1"/>
    <col min="787" max="787" width="11.7109375" style="2" customWidth="1"/>
    <col min="788" max="1029" width="9.140625" style="2"/>
    <col min="1030" max="1030" width="11.85546875" style="2" customWidth="1"/>
    <col min="1031" max="1032" width="12.7109375" style="2" customWidth="1"/>
    <col min="1033" max="1033" width="10" style="2" customWidth="1"/>
    <col min="1034" max="1034" width="8.5703125" style="2" customWidth="1"/>
    <col min="1035" max="1035" width="2.5703125" style="2" customWidth="1"/>
    <col min="1036" max="1036" width="8.85546875" style="2" customWidth="1"/>
    <col min="1037" max="1037" width="14.7109375" style="2" customWidth="1"/>
    <col min="1038" max="1038" width="12.140625" style="2" customWidth="1"/>
    <col min="1039" max="1039" width="2" style="2" customWidth="1"/>
    <col min="1040" max="1040" width="11.28515625" style="2" customWidth="1"/>
    <col min="1041" max="1041" width="12" style="2" customWidth="1"/>
    <col min="1042" max="1042" width="1.85546875" style="2" customWidth="1"/>
    <col min="1043" max="1043" width="11.7109375" style="2" customWidth="1"/>
    <col min="1044" max="1285" width="9.140625" style="2"/>
    <col min="1286" max="1286" width="11.85546875" style="2" customWidth="1"/>
    <col min="1287" max="1288" width="12.7109375" style="2" customWidth="1"/>
    <col min="1289" max="1289" width="10" style="2" customWidth="1"/>
    <col min="1290" max="1290" width="8.5703125" style="2" customWidth="1"/>
    <col min="1291" max="1291" width="2.5703125" style="2" customWidth="1"/>
    <col min="1292" max="1292" width="8.85546875" style="2" customWidth="1"/>
    <col min="1293" max="1293" width="14.7109375" style="2" customWidth="1"/>
    <col min="1294" max="1294" width="12.140625" style="2" customWidth="1"/>
    <col min="1295" max="1295" width="2" style="2" customWidth="1"/>
    <col min="1296" max="1296" width="11.28515625" style="2" customWidth="1"/>
    <col min="1297" max="1297" width="12" style="2" customWidth="1"/>
    <col min="1298" max="1298" width="1.85546875" style="2" customWidth="1"/>
    <col min="1299" max="1299" width="11.7109375" style="2" customWidth="1"/>
    <col min="1300" max="1541" width="9.140625" style="2"/>
    <col min="1542" max="1542" width="11.85546875" style="2" customWidth="1"/>
    <col min="1543" max="1544" width="12.7109375" style="2" customWidth="1"/>
    <col min="1545" max="1545" width="10" style="2" customWidth="1"/>
    <col min="1546" max="1546" width="8.5703125" style="2" customWidth="1"/>
    <col min="1547" max="1547" width="2.5703125" style="2" customWidth="1"/>
    <col min="1548" max="1548" width="8.85546875" style="2" customWidth="1"/>
    <col min="1549" max="1549" width="14.7109375" style="2" customWidth="1"/>
    <col min="1550" max="1550" width="12.140625" style="2" customWidth="1"/>
    <col min="1551" max="1551" width="2" style="2" customWidth="1"/>
    <col min="1552" max="1552" width="11.28515625" style="2" customWidth="1"/>
    <col min="1553" max="1553" width="12" style="2" customWidth="1"/>
    <col min="1554" max="1554" width="1.85546875" style="2" customWidth="1"/>
    <col min="1555" max="1555" width="11.7109375" style="2" customWidth="1"/>
    <col min="1556" max="1797" width="9.140625" style="2"/>
    <col min="1798" max="1798" width="11.85546875" style="2" customWidth="1"/>
    <col min="1799" max="1800" width="12.7109375" style="2" customWidth="1"/>
    <col min="1801" max="1801" width="10" style="2" customWidth="1"/>
    <col min="1802" max="1802" width="8.5703125" style="2" customWidth="1"/>
    <col min="1803" max="1803" width="2.5703125" style="2" customWidth="1"/>
    <col min="1804" max="1804" width="8.85546875" style="2" customWidth="1"/>
    <col min="1805" max="1805" width="14.7109375" style="2" customWidth="1"/>
    <col min="1806" max="1806" width="12.140625" style="2" customWidth="1"/>
    <col min="1807" max="1807" width="2" style="2" customWidth="1"/>
    <col min="1808" max="1808" width="11.28515625" style="2" customWidth="1"/>
    <col min="1809" max="1809" width="12" style="2" customWidth="1"/>
    <col min="1810" max="1810" width="1.85546875" style="2" customWidth="1"/>
    <col min="1811" max="1811" width="11.7109375" style="2" customWidth="1"/>
    <col min="1812" max="2053" width="9.140625" style="2"/>
    <col min="2054" max="2054" width="11.85546875" style="2" customWidth="1"/>
    <col min="2055" max="2056" width="12.7109375" style="2" customWidth="1"/>
    <col min="2057" max="2057" width="10" style="2" customWidth="1"/>
    <col min="2058" max="2058" width="8.5703125" style="2" customWidth="1"/>
    <col min="2059" max="2059" width="2.5703125" style="2" customWidth="1"/>
    <col min="2060" max="2060" width="8.85546875" style="2" customWidth="1"/>
    <col min="2061" max="2061" width="14.7109375" style="2" customWidth="1"/>
    <col min="2062" max="2062" width="12.140625" style="2" customWidth="1"/>
    <col min="2063" max="2063" width="2" style="2" customWidth="1"/>
    <col min="2064" max="2064" width="11.28515625" style="2" customWidth="1"/>
    <col min="2065" max="2065" width="12" style="2" customWidth="1"/>
    <col min="2066" max="2066" width="1.85546875" style="2" customWidth="1"/>
    <col min="2067" max="2067" width="11.7109375" style="2" customWidth="1"/>
    <col min="2068" max="2309" width="9.140625" style="2"/>
    <col min="2310" max="2310" width="11.85546875" style="2" customWidth="1"/>
    <col min="2311" max="2312" width="12.7109375" style="2" customWidth="1"/>
    <col min="2313" max="2313" width="10" style="2" customWidth="1"/>
    <col min="2314" max="2314" width="8.5703125" style="2" customWidth="1"/>
    <col min="2315" max="2315" width="2.5703125" style="2" customWidth="1"/>
    <col min="2316" max="2316" width="8.85546875" style="2" customWidth="1"/>
    <col min="2317" max="2317" width="14.7109375" style="2" customWidth="1"/>
    <col min="2318" max="2318" width="12.140625" style="2" customWidth="1"/>
    <col min="2319" max="2319" width="2" style="2" customWidth="1"/>
    <col min="2320" max="2320" width="11.28515625" style="2" customWidth="1"/>
    <col min="2321" max="2321" width="12" style="2" customWidth="1"/>
    <col min="2322" max="2322" width="1.85546875" style="2" customWidth="1"/>
    <col min="2323" max="2323" width="11.7109375" style="2" customWidth="1"/>
    <col min="2324" max="2565" width="9.140625" style="2"/>
    <col min="2566" max="2566" width="11.85546875" style="2" customWidth="1"/>
    <col min="2567" max="2568" width="12.7109375" style="2" customWidth="1"/>
    <col min="2569" max="2569" width="10" style="2" customWidth="1"/>
    <col min="2570" max="2570" width="8.5703125" style="2" customWidth="1"/>
    <col min="2571" max="2571" width="2.5703125" style="2" customWidth="1"/>
    <col min="2572" max="2572" width="8.85546875" style="2" customWidth="1"/>
    <col min="2573" max="2573" width="14.7109375" style="2" customWidth="1"/>
    <col min="2574" max="2574" width="12.140625" style="2" customWidth="1"/>
    <col min="2575" max="2575" width="2" style="2" customWidth="1"/>
    <col min="2576" max="2576" width="11.28515625" style="2" customWidth="1"/>
    <col min="2577" max="2577" width="12" style="2" customWidth="1"/>
    <col min="2578" max="2578" width="1.85546875" style="2" customWidth="1"/>
    <col min="2579" max="2579" width="11.7109375" style="2" customWidth="1"/>
    <col min="2580" max="2821" width="9.140625" style="2"/>
    <col min="2822" max="2822" width="11.85546875" style="2" customWidth="1"/>
    <col min="2823" max="2824" width="12.7109375" style="2" customWidth="1"/>
    <col min="2825" max="2825" width="10" style="2" customWidth="1"/>
    <col min="2826" max="2826" width="8.5703125" style="2" customWidth="1"/>
    <col min="2827" max="2827" width="2.5703125" style="2" customWidth="1"/>
    <col min="2828" max="2828" width="8.85546875" style="2" customWidth="1"/>
    <col min="2829" max="2829" width="14.7109375" style="2" customWidth="1"/>
    <col min="2830" max="2830" width="12.140625" style="2" customWidth="1"/>
    <col min="2831" max="2831" width="2" style="2" customWidth="1"/>
    <col min="2832" max="2832" width="11.28515625" style="2" customWidth="1"/>
    <col min="2833" max="2833" width="12" style="2" customWidth="1"/>
    <col min="2834" max="2834" width="1.85546875" style="2" customWidth="1"/>
    <col min="2835" max="2835" width="11.7109375" style="2" customWidth="1"/>
    <col min="2836" max="3077" width="9.140625" style="2"/>
    <col min="3078" max="3078" width="11.85546875" style="2" customWidth="1"/>
    <col min="3079" max="3080" width="12.7109375" style="2" customWidth="1"/>
    <col min="3081" max="3081" width="10" style="2" customWidth="1"/>
    <col min="3082" max="3082" width="8.5703125" style="2" customWidth="1"/>
    <col min="3083" max="3083" width="2.5703125" style="2" customWidth="1"/>
    <col min="3084" max="3084" width="8.85546875" style="2" customWidth="1"/>
    <col min="3085" max="3085" width="14.7109375" style="2" customWidth="1"/>
    <col min="3086" max="3086" width="12.140625" style="2" customWidth="1"/>
    <col min="3087" max="3087" width="2" style="2" customWidth="1"/>
    <col min="3088" max="3088" width="11.28515625" style="2" customWidth="1"/>
    <col min="3089" max="3089" width="12" style="2" customWidth="1"/>
    <col min="3090" max="3090" width="1.85546875" style="2" customWidth="1"/>
    <col min="3091" max="3091" width="11.7109375" style="2" customWidth="1"/>
    <col min="3092" max="3333" width="9.140625" style="2"/>
    <col min="3334" max="3334" width="11.85546875" style="2" customWidth="1"/>
    <col min="3335" max="3336" width="12.7109375" style="2" customWidth="1"/>
    <col min="3337" max="3337" width="10" style="2" customWidth="1"/>
    <col min="3338" max="3338" width="8.5703125" style="2" customWidth="1"/>
    <col min="3339" max="3339" width="2.5703125" style="2" customWidth="1"/>
    <col min="3340" max="3340" width="8.85546875" style="2" customWidth="1"/>
    <col min="3341" max="3341" width="14.7109375" style="2" customWidth="1"/>
    <col min="3342" max="3342" width="12.140625" style="2" customWidth="1"/>
    <col min="3343" max="3343" width="2" style="2" customWidth="1"/>
    <col min="3344" max="3344" width="11.28515625" style="2" customWidth="1"/>
    <col min="3345" max="3345" width="12" style="2" customWidth="1"/>
    <col min="3346" max="3346" width="1.85546875" style="2" customWidth="1"/>
    <col min="3347" max="3347" width="11.7109375" style="2" customWidth="1"/>
    <col min="3348" max="3589" width="9.140625" style="2"/>
    <col min="3590" max="3590" width="11.85546875" style="2" customWidth="1"/>
    <col min="3591" max="3592" width="12.7109375" style="2" customWidth="1"/>
    <col min="3593" max="3593" width="10" style="2" customWidth="1"/>
    <col min="3594" max="3594" width="8.5703125" style="2" customWidth="1"/>
    <col min="3595" max="3595" width="2.5703125" style="2" customWidth="1"/>
    <col min="3596" max="3596" width="8.85546875" style="2" customWidth="1"/>
    <col min="3597" max="3597" width="14.7109375" style="2" customWidth="1"/>
    <col min="3598" max="3598" width="12.140625" style="2" customWidth="1"/>
    <col min="3599" max="3599" width="2" style="2" customWidth="1"/>
    <col min="3600" max="3600" width="11.28515625" style="2" customWidth="1"/>
    <col min="3601" max="3601" width="12" style="2" customWidth="1"/>
    <col min="3602" max="3602" width="1.85546875" style="2" customWidth="1"/>
    <col min="3603" max="3603" width="11.7109375" style="2" customWidth="1"/>
    <col min="3604" max="3845" width="9.140625" style="2"/>
    <col min="3846" max="3846" width="11.85546875" style="2" customWidth="1"/>
    <col min="3847" max="3848" width="12.7109375" style="2" customWidth="1"/>
    <col min="3849" max="3849" width="10" style="2" customWidth="1"/>
    <col min="3850" max="3850" width="8.5703125" style="2" customWidth="1"/>
    <col min="3851" max="3851" width="2.5703125" style="2" customWidth="1"/>
    <col min="3852" max="3852" width="8.85546875" style="2" customWidth="1"/>
    <col min="3853" max="3853" width="14.7109375" style="2" customWidth="1"/>
    <col min="3854" max="3854" width="12.140625" style="2" customWidth="1"/>
    <col min="3855" max="3855" width="2" style="2" customWidth="1"/>
    <col min="3856" max="3856" width="11.28515625" style="2" customWidth="1"/>
    <col min="3857" max="3857" width="12" style="2" customWidth="1"/>
    <col min="3858" max="3858" width="1.85546875" style="2" customWidth="1"/>
    <col min="3859" max="3859" width="11.7109375" style="2" customWidth="1"/>
    <col min="3860" max="4101" width="9.140625" style="2"/>
    <col min="4102" max="4102" width="11.85546875" style="2" customWidth="1"/>
    <col min="4103" max="4104" width="12.7109375" style="2" customWidth="1"/>
    <col min="4105" max="4105" width="10" style="2" customWidth="1"/>
    <col min="4106" max="4106" width="8.5703125" style="2" customWidth="1"/>
    <col min="4107" max="4107" width="2.5703125" style="2" customWidth="1"/>
    <col min="4108" max="4108" width="8.85546875" style="2" customWidth="1"/>
    <col min="4109" max="4109" width="14.7109375" style="2" customWidth="1"/>
    <col min="4110" max="4110" width="12.140625" style="2" customWidth="1"/>
    <col min="4111" max="4111" width="2" style="2" customWidth="1"/>
    <col min="4112" max="4112" width="11.28515625" style="2" customWidth="1"/>
    <col min="4113" max="4113" width="12" style="2" customWidth="1"/>
    <col min="4114" max="4114" width="1.85546875" style="2" customWidth="1"/>
    <col min="4115" max="4115" width="11.7109375" style="2" customWidth="1"/>
    <col min="4116" max="4357" width="9.140625" style="2"/>
    <col min="4358" max="4358" width="11.85546875" style="2" customWidth="1"/>
    <col min="4359" max="4360" width="12.7109375" style="2" customWidth="1"/>
    <col min="4361" max="4361" width="10" style="2" customWidth="1"/>
    <col min="4362" max="4362" width="8.5703125" style="2" customWidth="1"/>
    <col min="4363" max="4363" width="2.5703125" style="2" customWidth="1"/>
    <col min="4364" max="4364" width="8.85546875" style="2" customWidth="1"/>
    <col min="4365" max="4365" width="14.7109375" style="2" customWidth="1"/>
    <col min="4366" max="4366" width="12.140625" style="2" customWidth="1"/>
    <col min="4367" max="4367" width="2" style="2" customWidth="1"/>
    <col min="4368" max="4368" width="11.28515625" style="2" customWidth="1"/>
    <col min="4369" max="4369" width="12" style="2" customWidth="1"/>
    <col min="4370" max="4370" width="1.85546875" style="2" customWidth="1"/>
    <col min="4371" max="4371" width="11.7109375" style="2" customWidth="1"/>
    <col min="4372" max="4613" width="9.140625" style="2"/>
    <col min="4614" max="4614" width="11.85546875" style="2" customWidth="1"/>
    <col min="4615" max="4616" width="12.7109375" style="2" customWidth="1"/>
    <col min="4617" max="4617" width="10" style="2" customWidth="1"/>
    <col min="4618" max="4618" width="8.5703125" style="2" customWidth="1"/>
    <col min="4619" max="4619" width="2.5703125" style="2" customWidth="1"/>
    <col min="4620" max="4620" width="8.85546875" style="2" customWidth="1"/>
    <col min="4621" max="4621" width="14.7109375" style="2" customWidth="1"/>
    <col min="4622" max="4622" width="12.140625" style="2" customWidth="1"/>
    <col min="4623" max="4623" width="2" style="2" customWidth="1"/>
    <col min="4624" max="4624" width="11.28515625" style="2" customWidth="1"/>
    <col min="4625" max="4625" width="12" style="2" customWidth="1"/>
    <col min="4626" max="4626" width="1.85546875" style="2" customWidth="1"/>
    <col min="4627" max="4627" width="11.7109375" style="2" customWidth="1"/>
    <col min="4628" max="4869" width="9.140625" style="2"/>
    <col min="4870" max="4870" width="11.85546875" style="2" customWidth="1"/>
    <col min="4871" max="4872" width="12.7109375" style="2" customWidth="1"/>
    <col min="4873" max="4873" width="10" style="2" customWidth="1"/>
    <col min="4874" max="4874" width="8.5703125" style="2" customWidth="1"/>
    <col min="4875" max="4875" width="2.5703125" style="2" customWidth="1"/>
    <col min="4876" max="4876" width="8.85546875" style="2" customWidth="1"/>
    <col min="4877" max="4877" width="14.7109375" style="2" customWidth="1"/>
    <col min="4878" max="4878" width="12.140625" style="2" customWidth="1"/>
    <col min="4879" max="4879" width="2" style="2" customWidth="1"/>
    <col min="4880" max="4880" width="11.28515625" style="2" customWidth="1"/>
    <col min="4881" max="4881" width="12" style="2" customWidth="1"/>
    <col min="4882" max="4882" width="1.85546875" style="2" customWidth="1"/>
    <col min="4883" max="4883" width="11.7109375" style="2" customWidth="1"/>
    <col min="4884" max="5125" width="9.140625" style="2"/>
    <col min="5126" max="5126" width="11.85546875" style="2" customWidth="1"/>
    <col min="5127" max="5128" width="12.7109375" style="2" customWidth="1"/>
    <col min="5129" max="5129" width="10" style="2" customWidth="1"/>
    <col min="5130" max="5130" width="8.5703125" style="2" customWidth="1"/>
    <col min="5131" max="5131" width="2.5703125" style="2" customWidth="1"/>
    <col min="5132" max="5132" width="8.85546875" style="2" customWidth="1"/>
    <col min="5133" max="5133" width="14.7109375" style="2" customWidth="1"/>
    <col min="5134" max="5134" width="12.140625" style="2" customWidth="1"/>
    <col min="5135" max="5135" width="2" style="2" customWidth="1"/>
    <col min="5136" max="5136" width="11.28515625" style="2" customWidth="1"/>
    <col min="5137" max="5137" width="12" style="2" customWidth="1"/>
    <col min="5138" max="5138" width="1.85546875" style="2" customWidth="1"/>
    <col min="5139" max="5139" width="11.7109375" style="2" customWidth="1"/>
    <col min="5140" max="5381" width="9.140625" style="2"/>
    <col min="5382" max="5382" width="11.85546875" style="2" customWidth="1"/>
    <col min="5383" max="5384" width="12.7109375" style="2" customWidth="1"/>
    <col min="5385" max="5385" width="10" style="2" customWidth="1"/>
    <col min="5386" max="5386" width="8.5703125" style="2" customWidth="1"/>
    <col min="5387" max="5387" width="2.5703125" style="2" customWidth="1"/>
    <col min="5388" max="5388" width="8.85546875" style="2" customWidth="1"/>
    <col min="5389" max="5389" width="14.7109375" style="2" customWidth="1"/>
    <col min="5390" max="5390" width="12.140625" style="2" customWidth="1"/>
    <col min="5391" max="5391" width="2" style="2" customWidth="1"/>
    <col min="5392" max="5392" width="11.28515625" style="2" customWidth="1"/>
    <col min="5393" max="5393" width="12" style="2" customWidth="1"/>
    <col min="5394" max="5394" width="1.85546875" style="2" customWidth="1"/>
    <col min="5395" max="5395" width="11.7109375" style="2" customWidth="1"/>
    <col min="5396" max="5637" width="9.140625" style="2"/>
    <col min="5638" max="5638" width="11.85546875" style="2" customWidth="1"/>
    <col min="5639" max="5640" width="12.7109375" style="2" customWidth="1"/>
    <col min="5641" max="5641" width="10" style="2" customWidth="1"/>
    <col min="5642" max="5642" width="8.5703125" style="2" customWidth="1"/>
    <col min="5643" max="5643" width="2.5703125" style="2" customWidth="1"/>
    <col min="5644" max="5644" width="8.85546875" style="2" customWidth="1"/>
    <col min="5645" max="5645" width="14.7109375" style="2" customWidth="1"/>
    <col min="5646" max="5646" width="12.140625" style="2" customWidth="1"/>
    <col min="5647" max="5647" width="2" style="2" customWidth="1"/>
    <col min="5648" max="5648" width="11.28515625" style="2" customWidth="1"/>
    <col min="5649" max="5649" width="12" style="2" customWidth="1"/>
    <col min="5650" max="5650" width="1.85546875" style="2" customWidth="1"/>
    <col min="5651" max="5651" width="11.7109375" style="2" customWidth="1"/>
    <col min="5652" max="5893" width="9.140625" style="2"/>
    <col min="5894" max="5894" width="11.85546875" style="2" customWidth="1"/>
    <col min="5895" max="5896" width="12.7109375" style="2" customWidth="1"/>
    <col min="5897" max="5897" width="10" style="2" customWidth="1"/>
    <col min="5898" max="5898" width="8.5703125" style="2" customWidth="1"/>
    <col min="5899" max="5899" width="2.5703125" style="2" customWidth="1"/>
    <col min="5900" max="5900" width="8.85546875" style="2" customWidth="1"/>
    <col min="5901" max="5901" width="14.7109375" style="2" customWidth="1"/>
    <col min="5902" max="5902" width="12.140625" style="2" customWidth="1"/>
    <col min="5903" max="5903" width="2" style="2" customWidth="1"/>
    <col min="5904" max="5904" width="11.28515625" style="2" customWidth="1"/>
    <col min="5905" max="5905" width="12" style="2" customWidth="1"/>
    <col min="5906" max="5906" width="1.85546875" style="2" customWidth="1"/>
    <col min="5907" max="5907" width="11.7109375" style="2" customWidth="1"/>
    <col min="5908" max="6149" width="9.140625" style="2"/>
    <col min="6150" max="6150" width="11.85546875" style="2" customWidth="1"/>
    <col min="6151" max="6152" width="12.7109375" style="2" customWidth="1"/>
    <col min="6153" max="6153" width="10" style="2" customWidth="1"/>
    <col min="6154" max="6154" width="8.5703125" style="2" customWidth="1"/>
    <col min="6155" max="6155" width="2.5703125" style="2" customWidth="1"/>
    <col min="6156" max="6156" width="8.85546875" style="2" customWidth="1"/>
    <col min="6157" max="6157" width="14.7109375" style="2" customWidth="1"/>
    <col min="6158" max="6158" width="12.140625" style="2" customWidth="1"/>
    <col min="6159" max="6159" width="2" style="2" customWidth="1"/>
    <col min="6160" max="6160" width="11.28515625" style="2" customWidth="1"/>
    <col min="6161" max="6161" width="12" style="2" customWidth="1"/>
    <col min="6162" max="6162" width="1.85546875" style="2" customWidth="1"/>
    <col min="6163" max="6163" width="11.7109375" style="2" customWidth="1"/>
    <col min="6164" max="6405" width="9.140625" style="2"/>
    <col min="6406" max="6406" width="11.85546875" style="2" customWidth="1"/>
    <col min="6407" max="6408" width="12.7109375" style="2" customWidth="1"/>
    <col min="6409" max="6409" width="10" style="2" customWidth="1"/>
    <col min="6410" max="6410" width="8.5703125" style="2" customWidth="1"/>
    <col min="6411" max="6411" width="2.5703125" style="2" customWidth="1"/>
    <col min="6412" max="6412" width="8.85546875" style="2" customWidth="1"/>
    <col min="6413" max="6413" width="14.7109375" style="2" customWidth="1"/>
    <col min="6414" max="6414" width="12.140625" style="2" customWidth="1"/>
    <col min="6415" max="6415" width="2" style="2" customWidth="1"/>
    <col min="6416" max="6416" width="11.28515625" style="2" customWidth="1"/>
    <col min="6417" max="6417" width="12" style="2" customWidth="1"/>
    <col min="6418" max="6418" width="1.85546875" style="2" customWidth="1"/>
    <col min="6419" max="6419" width="11.7109375" style="2" customWidth="1"/>
    <col min="6420" max="6661" width="9.140625" style="2"/>
    <col min="6662" max="6662" width="11.85546875" style="2" customWidth="1"/>
    <col min="6663" max="6664" width="12.7109375" style="2" customWidth="1"/>
    <col min="6665" max="6665" width="10" style="2" customWidth="1"/>
    <col min="6666" max="6666" width="8.5703125" style="2" customWidth="1"/>
    <col min="6667" max="6667" width="2.5703125" style="2" customWidth="1"/>
    <col min="6668" max="6668" width="8.85546875" style="2" customWidth="1"/>
    <col min="6669" max="6669" width="14.7109375" style="2" customWidth="1"/>
    <col min="6670" max="6670" width="12.140625" style="2" customWidth="1"/>
    <col min="6671" max="6671" width="2" style="2" customWidth="1"/>
    <col min="6672" max="6672" width="11.28515625" style="2" customWidth="1"/>
    <col min="6673" max="6673" width="12" style="2" customWidth="1"/>
    <col min="6674" max="6674" width="1.85546875" style="2" customWidth="1"/>
    <col min="6675" max="6675" width="11.7109375" style="2" customWidth="1"/>
    <col min="6676" max="6917" width="9.140625" style="2"/>
    <col min="6918" max="6918" width="11.85546875" style="2" customWidth="1"/>
    <col min="6919" max="6920" width="12.7109375" style="2" customWidth="1"/>
    <col min="6921" max="6921" width="10" style="2" customWidth="1"/>
    <col min="6922" max="6922" width="8.5703125" style="2" customWidth="1"/>
    <col min="6923" max="6923" width="2.5703125" style="2" customWidth="1"/>
    <col min="6924" max="6924" width="8.85546875" style="2" customWidth="1"/>
    <col min="6925" max="6925" width="14.7109375" style="2" customWidth="1"/>
    <col min="6926" max="6926" width="12.140625" style="2" customWidth="1"/>
    <col min="6927" max="6927" width="2" style="2" customWidth="1"/>
    <col min="6928" max="6928" width="11.28515625" style="2" customWidth="1"/>
    <col min="6929" max="6929" width="12" style="2" customWidth="1"/>
    <col min="6930" max="6930" width="1.85546875" style="2" customWidth="1"/>
    <col min="6931" max="6931" width="11.7109375" style="2" customWidth="1"/>
    <col min="6932" max="7173" width="9.140625" style="2"/>
    <col min="7174" max="7174" width="11.85546875" style="2" customWidth="1"/>
    <col min="7175" max="7176" width="12.7109375" style="2" customWidth="1"/>
    <col min="7177" max="7177" width="10" style="2" customWidth="1"/>
    <col min="7178" max="7178" width="8.5703125" style="2" customWidth="1"/>
    <col min="7179" max="7179" width="2.5703125" style="2" customWidth="1"/>
    <col min="7180" max="7180" width="8.85546875" style="2" customWidth="1"/>
    <col min="7181" max="7181" width="14.7109375" style="2" customWidth="1"/>
    <col min="7182" max="7182" width="12.140625" style="2" customWidth="1"/>
    <col min="7183" max="7183" width="2" style="2" customWidth="1"/>
    <col min="7184" max="7184" width="11.28515625" style="2" customWidth="1"/>
    <col min="7185" max="7185" width="12" style="2" customWidth="1"/>
    <col min="7186" max="7186" width="1.85546875" style="2" customWidth="1"/>
    <col min="7187" max="7187" width="11.7109375" style="2" customWidth="1"/>
    <col min="7188" max="7429" width="9.140625" style="2"/>
    <col min="7430" max="7430" width="11.85546875" style="2" customWidth="1"/>
    <col min="7431" max="7432" width="12.7109375" style="2" customWidth="1"/>
    <col min="7433" max="7433" width="10" style="2" customWidth="1"/>
    <col min="7434" max="7434" width="8.5703125" style="2" customWidth="1"/>
    <col min="7435" max="7435" width="2.5703125" style="2" customWidth="1"/>
    <col min="7436" max="7436" width="8.85546875" style="2" customWidth="1"/>
    <col min="7437" max="7437" width="14.7109375" style="2" customWidth="1"/>
    <col min="7438" max="7438" width="12.140625" style="2" customWidth="1"/>
    <col min="7439" max="7439" width="2" style="2" customWidth="1"/>
    <col min="7440" max="7440" width="11.28515625" style="2" customWidth="1"/>
    <col min="7441" max="7441" width="12" style="2" customWidth="1"/>
    <col min="7442" max="7442" width="1.85546875" style="2" customWidth="1"/>
    <col min="7443" max="7443" width="11.7109375" style="2" customWidth="1"/>
    <col min="7444" max="7685" width="9.140625" style="2"/>
    <col min="7686" max="7686" width="11.85546875" style="2" customWidth="1"/>
    <col min="7687" max="7688" width="12.7109375" style="2" customWidth="1"/>
    <col min="7689" max="7689" width="10" style="2" customWidth="1"/>
    <col min="7690" max="7690" width="8.5703125" style="2" customWidth="1"/>
    <col min="7691" max="7691" width="2.5703125" style="2" customWidth="1"/>
    <col min="7692" max="7692" width="8.85546875" style="2" customWidth="1"/>
    <col min="7693" max="7693" width="14.7109375" style="2" customWidth="1"/>
    <col min="7694" max="7694" width="12.140625" style="2" customWidth="1"/>
    <col min="7695" max="7695" width="2" style="2" customWidth="1"/>
    <col min="7696" max="7696" width="11.28515625" style="2" customWidth="1"/>
    <col min="7697" max="7697" width="12" style="2" customWidth="1"/>
    <col min="7698" max="7698" width="1.85546875" style="2" customWidth="1"/>
    <col min="7699" max="7699" width="11.7109375" style="2" customWidth="1"/>
    <col min="7700" max="7941" width="9.140625" style="2"/>
    <col min="7942" max="7942" width="11.85546875" style="2" customWidth="1"/>
    <col min="7943" max="7944" width="12.7109375" style="2" customWidth="1"/>
    <col min="7945" max="7945" width="10" style="2" customWidth="1"/>
    <col min="7946" max="7946" width="8.5703125" style="2" customWidth="1"/>
    <col min="7947" max="7947" width="2.5703125" style="2" customWidth="1"/>
    <col min="7948" max="7948" width="8.85546875" style="2" customWidth="1"/>
    <col min="7949" max="7949" width="14.7109375" style="2" customWidth="1"/>
    <col min="7950" max="7950" width="12.140625" style="2" customWidth="1"/>
    <col min="7951" max="7951" width="2" style="2" customWidth="1"/>
    <col min="7952" max="7952" width="11.28515625" style="2" customWidth="1"/>
    <col min="7953" max="7953" width="12" style="2" customWidth="1"/>
    <col min="7954" max="7954" width="1.85546875" style="2" customWidth="1"/>
    <col min="7955" max="7955" width="11.7109375" style="2" customWidth="1"/>
    <col min="7956" max="8197" width="9.140625" style="2"/>
    <col min="8198" max="8198" width="11.85546875" style="2" customWidth="1"/>
    <col min="8199" max="8200" width="12.7109375" style="2" customWidth="1"/>
    <col min="8201" max="8201" width="10" style="2" customWidth="1"/>
    <col min="8202" max="8202" width="8.5703125" style="2" customWidth="1"/>
    <col min="8203" max="8203" width="2.5703125" style="2" customWidth="1"/>
    <col min="8204" max="8204" width="8.85546875" style="2" customWidth="1"/>
    <col min="8205" max="8205" width="14.7109375" style="2" customWidth="1"/>
    <col min="8206" max="8206" width="12.140625" style="2" customWidth="1"/>
    <col min="8207" max="8207" width="2" style="2" customWidth="1"/>
    <col min="8208" max="8208" width="11.28515625" style="2" customWidth="1"/>
    <col min="8209" max="8209" width="12" style="2" customWidth="1"/>
    <col min="8210" max="8210" width="1.85546875" style="2" customWidth="1"/>
    <col min="8211" max="8211" width="11.7109375" style="2" customWidth="1"/>
    <col min="8212" max="8453" width="9.140625" style="2"/>
    <col min="8454" max="8454" width="11.85546875" style="2" customWidth="1"/>
    <col min="8455" max="8456" width="12.7109375" style="2" customWidth="1"/>
    <col min="8457" max="8457" width="10" style="2" customWidth="1"/>
    <col min="8458" max="8458" width="8.5703125" style="2" customWidth="1"/>
    <col min="8459" max="8459" width="2.5703125" style="2" customWidth="1"/>
    <col min="8460" max="8460" width="8.85546875" style="2" customWidth="1"/>
    <col min="8461" max="8461" width="14.7109375" style="2" customWidth="1"/>
    <col min="8462" max="8462" width="12.140625" style="2" customWidth="1"/>
    <col min="8463" max="8463" width="2" style="2" customWidth="1"/>
    <col min="8464" max="8464" width="11.28515625" style="2" customWidth="1"/>
    <col min="8465" max="8465" width="12" style="2" customWidth="1"/>
    <col min="8466" max="8466" width="1.85546875" style="2" customWidth="1"/>
    <col min="8467" max="8467" width="11.7109375" style="2" customWidth="1"/>
    <col min="8468" max="8709" width="9.140625" style="2"/>
    <col min="8710" max="8710" width="11.85546875" style="2" customWidth="1"/>
    <col min="8711" max="8712" width="12.7109375" style="2" customWidth="1"/>
    <col min="8713" max="8713" width="10" style="2" customWidth="1"/>
    <col min="8714" max="8714" width="8.5703125" style="2" customWidth="1"/>
    <col min="8715" max="8715" width="2.5703125" style="2" customWidth="1"/>
    <col min="8716" max="8716" width="8.85546875" style="2" customWidth="1"/>
    <col min="8717" max="8717" width="14.7109375" style="2" customWidth="1"/>
    <col min="8718" max="8718" width="12.140625" style="2" customWidth="1"/>
    <col min="8719" max="8719" width="2" style="2" customWidth="1"/>
    <col min="8720" max="8720" width="11.28515625" style="2" customWidth="1"/>
    <col min="8721" max="8721" width="12" style="2" customWidth="1"/>
    <col min="8722" max="8722" width="1.85546875" style="2" customWidth="1"/>
    <col min="8723" max="8723" width="11.7109375" style="2" customWidth="1"/>
    <col min="8724" max="8965" width="9.140625" style="2"/>
    <col min="8966" max="8966" width="11.85546875" style="2" customWidth="1"/>
    <col min="8967" max="8968" width="12.7109375" style="2" customWidth="1"/>
    <col min="8969" max="8969" width="10" style="2" customWidth="1"/>
    <col min="8970" max="8970" width="8.5703125" style="2" customWidth="1"/>
    <col min="8971" max="8971" width="2.5703125" style="2" customWidth="1"/>
    <col min="8972" max="8972" width="8.85546875" style="2" customWidth="1"/>
    <col min="8973" max="8973" width="14.7109375" style="2" customWidth="1"/>
    <col min="8974" max="8974" width="12.140625" style="2" customWidth="1"/>
    <col min="8975" max="8975" width="2" style="2" customWidth="1"/>
    <col min="8976" max="8976" width="11.28515625" style="2" customWidth="1"/>
    <col min="8977" max="8977" width="12" style="2" customWidth="1"/>
    <col min="8978" max="8978" width="1.85546875" style="2" customWidth="1"/>
    <col min="8979" max="8979" width="11.7109375" style="2" customWidth="1"/>
    <col min="8980" max="9221" width="9.140625" style="2"/>
    <col min="9222" max="9222" width="11.85546875" style="2" customWidth="1"/>
    <col min="9223" max="9224" width="12.7109375" style="2" customWidth="1"/>
    <col min="9225" max="9225" width="10" style="2" customWidth="1"/>
    <col min="9226" max="9226" width="8.5703125" style="2" customWidth="1"/>
    <col min="9227" max="9227" width="2.5703125" style="2" customWidth="1"/>
    <col min="9228" max="9228" width="8.85546875" style="2" customWidth="1"/>
    <col min="9229" max="9229" width="14.7109375" style="2" customWidth="1"/>
    <col min="9230" max="9230" width="12.140625" style="2" customWidth="1"/>
    <col min="9231" max="9231" width="2" style="2" customWidth="1"/>
    <col min="9232" max="9232" width="11.28515625" style="2" customWidth="1"/>
    <col min="9233" max="9233" width="12" style="2" customWidth="1"/>
    <col min="9234" max="9234" width="1.85546875" style="2" customWidth="1"/>
    <col min="9235" max="9235" width="11.7109375" style="2" customWidth="1"/>
    <col min="9236" max="9477" width="9.140625" style="2"/>
    <col min="9478" max="9478" width="11.85546875" style="2" customWidth="1"/>
    <col min="9479" max="9480" width="12.7109375" style="2" customWidth="1"/>
    <col min="9481" max="9481" width="10" style="2" customWidth="1"/>
    <col min="9482" max="9482" width="8.5703125" style="2" customWidth="1"/>
    <col min="9483" max="9483" width="2.5703125" style="2" customWidth="1"/>
    <col min="9484" max="9484" width="8.85546875" style="2" customWidth="1"/>
    <col min="9485" max="9485" width="14.7109375" style="2" customWidth="1"/>
    <col min="9486" max="9486" width="12.140625" style="2" customWidth="1"/>
    <col min="9487" max="9487" width="2" style="2" customWidth="1"/>
    <col min="9488" max="9488" width="11.28515625" style="2" customWidth="1"/>
    <col min="9489" max="9489" width="12" style="2" customWidth="1"/>
    <col min="9490" max="9490" width="1.85546875" style="2" customWidth="1"/>
    <col min="9491" max="9491" width="11.7109375" style="2" customWidth="1"/>
    <col min="9492" max="9733" width="9.140625" style="2"/>
    <col min="9734" max="9734" width="11.85546875" style="2" customWidth="1"/>
    <col min="9735" max="9736" width="12.7109375" style="2" customWidth="1"/>
    <col min="9737" max="9737" width="10" style="2" customWidth="1"/>
    <col min="9738" max="9738" width="8.5703125" style="2" customWidth="1"/>
    <col min="9739" max="9739" width="2.5703125" style="2" customWidth="1"/>
    <col min="9740" max="9740" width="8.85546875" style="2" customWidth="1"/>
    <col min="9741" max="9741" width="14.7109375" style="2" customWidth="1"/>
    <col min="9742" max="9742" width="12.140625" style="2" customWidth="1"/>
    <col min="9743" max="9743" width="2" style="2" customWidth="1"/>
    <col min="9744" max="9744" width="11.28515625" style="2" customWidth="1"/>
    <col min="9745" max="9745" width="12" style="2" customWidth="1"/>
    <col min="9746" max="9746" width="1.85546875" style="2" customWidth="1"/>
    <col min="9747" max="9747" width="11.7109375" style="2" customWidth="1"/>
    <col min="9748" max="9989" width="9.140625" style="2"/>
    <col min="9990" max="9990" width="11.85546875" style="2" customWidth="1"/>
    <col min="9991" max="9992" width="12.7109375" style="2" customWidth="1"/>
    <col min="9993" max="9993" width="10" style="2" customWidth="1"/>
    <col min="9994" max="9994" width="8.5703125" style="2" customWidth="1"/>
    <col min="9995" max="9995" width="2.5703125" style="2" customWidth="1"/>
    <col min="9996" max="9996" width="8.85546875" style="2" customWidth="1"/>
    <col min="9997" max="9997" width="14.7109375" style="2" customWidth="1"/>
    <col min="9998" max="9998" width="12.140625" style="2" customWidth="1"/>
    <col min="9999" max="9999" width="2" style="2" customWidth="1"/>
    <col min="10000" max="10000" width="11.28515625" style="2" customWidth="1"/>
    <col min="10001" max="10001" width="12" style="2" customWidth="1"/>
    <col min="10002" max="10002" width="1.85546875" style="2" customWidth="1"/>
    <col min="10003" max="10003" width="11.7109375" style="2" customWidth="1"/>
    <col min="10004" max="10245" width="9.140625" style="2"/>
    <col min="10246" max="10246" width="11.85546875" style="2" customWidth="1"/>
    <col min="10247" max="10248" width="12.7109375" style="2" customWidth="1"/>
    <col min="10249" max="10249" width="10" style="2" customWidth="1"/>
    <col min="10250" max="10250" width="8.5703125" style="2" customWidth="1"/>
    <col min="10251" max="10251" width="2.5703125" style="2" customWidth="1"/>
    <col min="10252" max="10252" width="8.85546875" style="2" customWidth="1"/>
    <col min="10253" max="10253" width="14.7109375" style="2" customWidth="1"/>
    <col min="10254" max="10254" width="12.140625" style="2" customWidth="1"/>
    <col min="10255" max="10255" width="2" style="2" customWidth="1"/>
    <col min="10256" max="10256" width="11.28515625" style="2" customWidth="1"/>
    <col min="10257" max="10257" width="12" style="2" customWidth="1"/>
    <col min="10258" max="10258" width="1.85546875" style="2" customWidth="1"/>
    <col min="10259" max="10259" width="11.7109375" style="2" customWidth="1"/>
    <col min="10260" max="10501" width="9.140625" style="2"/>
    <col min="10502" max="10502" width="11.85546875" style="2" customWidth="1"/>
    <col min="10503" max="10504" width="12.7109375" style="2" customWidth="1"/>
    <col min="10505" max="10505" width="10" style="2" customWidth="1"/>
    <col min="10506" max="10506" width="8.5703125" style="2" customWidth="1"/>
    <col min="10507" max="10507" width="2.5703125" style="2" customWidth="1"/>
    <col min="10508" max="10508" width="8.85546875" style="2" customWidth="1"/>
    <col min="10509" max="10509" width="14.7109375" style="2" customWidth="1"/>
    <col min="10510" max="10510" width="12.140625" style="2" customWidth="1"/>
    <col min="10511" max="10511" width="2" style="2" customWidth="1"/>
    <col min="10512" max="10512" width="11.28515625" style="2" customWidth="1"/>
    <col min="10513" max="10513" width="12" style="2" customWidth="1"/>
    <col min="10514" max="10514" width="1.85546875" style="2" customWidth="1"/>
    <col min="10515" max="10515" width="11.7109375" style="2" customWidth="1"/>
    <col min="10516" max="10757" width="9.140625" style="2"/>
    <col min="10758" max="10758" width="11.85546875" style="2" customWidth="1"/>
    <col min="10759" max="10760" width="12.7109375" style="2" customWidth="1"/>
    <col min="10761" max="10761" width="10" style="2" customWidth="1"/>
    <col min="10762" max="10762" width="8.5703125" style="2" customWidth="1"/>
    <col min="10763" max="10763" width="2.5703125" style="2" customWidth="1"/>
    <col min="10764" max="10764" width="8.85546875" style="2" customWidth="1"/>
    <col min="10765" max="10765" width="14.7109375" style="2" customWidth="1"/>
    <col min="10766" max="10766" width="12.140625" style="2" customWidth="1"/>
    <col min="10767" max="10767" width="2" style="2" customWidth="1"/>
    <col min="10768" max="10768" width="11.28515625" style="2" customWidth="1"/>
    <col min="10769" max="10769" width="12" style="2" customWidth="1"/>
    <col min="10770" max="10770" width="1.85546875" style="2" customWidth="1"/>
    <col min="10771" max="10771" width="11.7109375" style="2" customWidth="1"/>
    <col min="10772" max="11013" width="9.140625" style="2"/>
    <col min="11014" max="11014" width="11.85546875" style="2" customWidth="1"/>
    <col min="11015" max="11016" width="12.7109375" style="2" customWidth="1"/>
    <col min="11017" max="11017" width="10" style="2" customWidth="1"/>
    <col min="11018" max="11018" width="8.5703125" style="2" customWidth="1"/>
    <col min="11019" max="11019" width="2.5703125" style="2" customWidth="1"/>
    <col min="11020" max="11020" width="8.85546875" style="2" customWidth="1"/>
    <col min="11021" max="11021" width="14.7109375" style="2" customWidth="1"/>
    <col min="11022" max="11022" width="12.140625" style="2" customWidth="1"/>
    <col min="11023" max="11023" width="2" style="2" customWidth="1"/>
    <col min="11024" max="11024" width="11.28515625" style="2" customWidth="1"/>
    <col min="11025" max="11025" width="12" style="2" customWidth="1"/>
    <col min="11026" max="11026" width="1.85546875" style="2" customWidth="1"/>
    <col min="11027" max="11027" width="11.7109375" style="2" customWidth="1"/>
    <col min="11028" max="11269" width="9.140625" style="2"/>
    <col min="11270" max="11270" width="11.85546875" style="2" customWidth="1"/>
    <col min="11271" max="11272" width="12.7109375" style="2" customWidth="1"/>
    <col min="11273" max="11273" width="10" style="2" customWidth="1"/>
    <col min="11274" max="11274" width="8.5703125" style="2" customWidth="1"/>
    <col min="11275" max="11275" width="2.5703125" style="2" customWidth="1"/>
    <col min="11276" max="11276" width="8.85546875" style="2" customWidth="1"/>
    <col min="11277" max="11277" width="14.7109375" style="2" customWidth="1"/>
    <col min="11278" max="11278" width="12.140625" style="2" customWidth="1"/>
    <col min="11279" max="11279" width="2" style="2" customWidth="1"/>
    <col min="11280" max="11280" width="11.28515625" style="2" customWidth="1"/>
    <col min="11281" max="11281" width="12" style="2" customWidth="1"/>
    <col min="11282" max="11282" width="1.85546875" style="2" customWidth="1"/>
    <col min="11283" max="11283" width="11.7109375" style="2" customWidth="1"/>
    <col min="11284" max="11525" width="9.140625" style="2"/>
    <col min="11526" max="11526" width="11.85546875" style="2" customWidth="1"/>
    <col min="11527" max="11528" width="12.7109375" style="2" customWidth="1"/>
    <col min="11529" max="11529" width="10" style="2" customWidth="1"/>
    <col min="11530" max="11530" width="8.5703125" style="2" customWidth="1"/>
    <col min="11531" max="11531" width="2.5703125" style="2" customWidth="1"/>
    <col min="11532" max="11532" width="8.85546875" style="2" customWidth="1"/>
    <col min="11533" max="11533" width="14.7109375" style="2" customWidth="1"/>
    <col min="11534" max="11534" width="12.140625" style="2" customWidth="1"/>
    <col min="11535" max="11535" width="2" style="2" customWidth="1"/>
    <col min="11536" max="11536" width="11.28515625" style="2" customWidth="1"/>
    <col min="11537" max="11537" width="12" style="2" customWidth="1"/>
    <col min="11538" max="11538" width="1.85546875" style="2" customWidth="1"/>
    <col min="11539" max="11539" width="11.7109375" style="2" customWidth="1"/>
    <col min="11540" max="11781" width="9.140625" style="2"/>
    <col min="11782" max="11782" width="11.85546875" style="2" customWidth="1"/>
    <col min="11783" max="11784" width="12.7109375" style="2" customWidth="1"/>
    <col min="11785" max="11785" width="10" style="2" customWidth="1"/>
    <col min="11786" max="11786" width="8.5703125" style="2" customWidth="1"/>
    <col min="11787" max="11787" width="2.5703125" style="2" customWidth="1"/>
    <col min="11788" max="11788" width="8.85546875" style="2" customWidth="1"/>
    <col min="11789" max="11789" width="14.7109375" style="2" customWidth="1"/>
    <col min="11790" max="11790" width="12.140625" style="2" customWidth="1"/>
    <col min="11791" max="11791" width="2" style="2" customWidth="1"/>
    <col min="11792" max="11792" width="11.28515625" style="2" customWidth="1"/>
    <col min="11793" max="11793" width="12" style="2" customWidth="1"/>
    <col min="11794" max="11794" width="1.85546875" style="2" customWidth="1"/>
    <col min="11795" max="11795" width="11.7109375" style="2" customWidth="1"/>
    <col min="11796" max="12037" width="9.140625" style="2"/>
    <col min="12038" max="12038" width="11.85546875" style="2" customWidth="1"/>
    <col min="12039" max="12040" width="12.7109375" style="2" customWidth="1"/>
    <col min="12041" max="12041" width="10" style="2" customWidth="1"/>
    <col min="12042" max="12042" width="8.5703125" style="2" customWidth="1"/>
    <col min="12043" max="12043" width="2.5703125" style="2" customWidth="1"/>
    <col min="12044" max="12044" width="8.85546875" style="2" customWidth="1"/>
    <col min="12045" max="12045" width="14.7109375" style="2" customWidth="1"/>
    <col min="12046" max="12046" width="12.140625" style="2" customWidth="1"/>
    <col min="12047" max="12047" width="2" style="2" customWidth="1"/>
    <col min="12048" max="12048" width="11.28515625" style="2" customWidth="1"/>
    <col min="12049" max="12049" width="12" style="2" customWidth="1"/>
    <col min="12050" max="12050" width="1.85546875" style="2" customWidth="1"/>
    <col min="12051" max="12051" width="11.7109375" style="2" customWidth="1"/>
    <col min="12052" max="12293" width="9.140625" style="2"/>
    <col min="12294" max="12294" width="11.85546875" style="2" customWidth="1"/>
    <col min="12295" max="12296" width="12.7109375" style="2" customWidth="1"/>
    <col min="12297" max="12297" width="10" style="2" customWidth="1"/>
    <col min="12298" max="12298" width="8.5703125" style="2" customWidth="1"/>
    <col min="12299" max="12299" width="2.5703125" style="2" customWidth="1"/>
    <col min="12300" max="12300" width="8.85546875" style="2" customWidth="1"/>
    <col min="12301" max="12301" width="14.7109375" style="2" customWidth="1"/>
    <col min="12302" max="12302" width="12.140625" style="2" customWidth="1"/>
    <col min="12303" max="12303" width="2" style="2" customWidth="1"/>
    <col min="12304" max="12304" width="11.28515625" style="2" customWidth="1"/>
    <col min="12305" max="12305" width="12" style="2" customWidth="1"/>
    <col min="12306" max="12306" width="1.85546875" style="2" customWidth="1"/>
    <col min="12307" max="12307" width="11.7109375" style="2" customWidth="1"/>
    <col min="12308" max="12549" width="9.140625" style="2"/>
    <col min="12550" max="12550" width="11.85546875" style="2" customWidth="1"/>
    <col min="12551" max="12552" width="12.7109375" style="2" customWidth="1"/>
    <col min="12553" max="12553" width="10" style="2" customWidth="1"/>
    <col min="12554" max="12554" width="8.5703125" style="2" customWidth="1"/>
    <col min="12555" max="12555" width="2.5703125" style="2" customWidth="1"/>
    <col min="12556" max="12556" width="8.85546875" style="2" customWidth="1"/>
    <col min="12557" max="12557" width="14.7109375" style="2" customWidth="1"/>
    <col min="12558" max="12558" width="12.140625" style="2" customWidth="1"/>
    <col min="12559" max="12559" width="2" style="2" customWidth="1"/>
    <col min="12560" max="12560" width="11.28515625" style="2" customWidth="1"/>
    <col min="12561" max="12561" width="12" style="2" customWidth="1"/>
    <col min="12562" max="12562" width="1.85546875" style="2" customWidth="1"/>
    <col min="12563" max="12563" width="11.7109375" style="2" customWidth="1"/>
    <col min="12564" max="12805" width="9.140625" style="2"/>
    <col min="12806" max="12806" width="11.85546875" style="2" customWidth="1"/>
    <col min="12807" max="12808" width="12.7109375" style="2" customWidth="1"/>
    <col min="12809" max="12809" width="10" style="2" customWidth="1"/>
    <col min="12810" max="12810" width="8.5703125" style="2" customWidth="1"/>
    <col min="12811" max="12811" width="2.5703125" style="2" customWidth="1"/>
    <col min="12812" max="12812" width="8.85546875" style="2" customWidth="1"/>
    <col min="12813" max="12813" width="14.7109375" style="2" customWidth="1"/>
    <col min="12814" max="12814" width="12.140625" style="2" customWidth="1"/>
    <col min="12815" max="12815" width="2" style="2" customWidth="1"/>
    <col min="12816" max="12816" width="11.28515625" style="2" customWidth="1"/>
    <col min="12817" max="12817" width="12" style="2" customWidth="1"/>
    <col min="12818" max="12818" width="1.85546875" style="2" customWidth="1"/>
    <col min="12819" max="12819" width="11.7109375" style="2" customWidth="1"/>
    <col min="12820" max="13061" width="9.140625" style="2"/>
    <col min="13062" max="13062" width="11.85546875" style="2" customWidth="1"/>
    <col min="13063" max="13064" width="12.7109375" style="2" customWidth="1"/>
    <col min="13065" max="13065" width="10" style="2" customWidth="1"/>
    <col min="13066" max="13066" width="8.5703125" style="2" customWidth="1"/>
    <col min="13067" max="13067" width="2.5703125" style="2" customWidth="1"/>
    <col min="13068" max="13068" width="8.85546875" style="2" customWidth="1"/>
    <col min="13069" max="13069" width="14.7109375" style="2" customWidth="1"/>
    <col min="13070" max="13070" width="12.140625" style="2" customWidth="1"/>
    <col min="13071" max="13071" width="2" style="2" customWidth="1"/>
    <col min="13072" max="13072" width="11.28515625" style="2" customWidth="1"/>
    <col min="13073" max="13073" width="12" style="2" customWidth="1"/>
    <col min="13074" max="13074" width="1.85546875" style="2" customWidth="1"/>
    <col min="13075" max="13075" width="11.7109375" style="2" customWidth="1"/>
    <col min="13076" max="13317" width="9.140625" style="2"/>
    <col min="13318" max="13318" width="11.85546875" style="2" customWidth="1"/>
    <col min="13319" max="13320" width="12.7109375" style="2" customWidth="1"/>
    <col min="13321" max="13321" width="10" style="2" customWidth="1"/>
    <col min="13322" max="13322" width="8.5703125" style="2" customWidth="1"/>
    <col min="13323" max="13323" width="2.5703125" style="2" customWidth="1"/>
    <col min="13324" max="13324" width="8.85546875" style="2" customWidth="1"/>
    <col min="13325" max="13325" width="14.7109375" style="2" customWidth="1"/>
    <col min="13326" max="13326" width="12.140625" style="2" customWidth="1"/>
    <col min="13327" max="13327" width="2" style="2" customWidth="1"/>
    <col min="13328" max="13328" width="11.28515625" style="2" customWidth="1"/>
    <col min="13329" max="13329" width="12" style="2" customWidth="1"/>
    <col min="13330" max="13330" width="1.85546875" style="2" customWidth="1"/>
    <col min="13331" max="13331" width="11.7109375" style="2" customWidth="1"/>
    <col min="13332" max="13573" width="9.140625" style="2"/>
    <col min="13574" max="13574" width="11.85546875" style="2" customWidth="1"/>
    <col min="13575" max="13576" width="12.7109375" style="2" customWidth="1"/>
    <col min="13577" max="13577" width="10" style="2" customWidth="1"/>
    <col min="13578" max="13578" width="8.5703125" style="2" customWidth="1"/>
    <col min="13579" max="13579" width="2.5703125" style="2" customWidth="1"/>
    <col min="13580" max="13580" width="8.85546875" style="2" customWidth="1"/>
    <col min="13581" max="13581" width="14.7109375" style="2" customWidth="1"/>
    <col min="13582" max="13582" width="12.140625" style="2" customWidth="1"/>
    <col min="13583" max="13583" width="2" style="2" customWidth="1"/>
    <col min="13584" max="13584" width="11.28515625" style="2" customWidth="1"/>
    <col min="13585" max="13585" width="12" style="2" customWidth="1"/>
    <col min="13586" max="13586" width="1.85546875" style="2" customWidth="1"/>
    <col min="13587" max="13587" width="11.7109375" style="2" customWidth="1"/>
    <col min="13588" max="13829" width="9.140625" style="2"/>
    <col min="13830" max="13830" width="11.85546875" style="2" customWidth="1"/>
    <col min="13831" max="13832" width="12.7109375" style="2" customWidth="1"/>
    <col min="13833" max="13833" width="10" style="2" customWidth="1"/>
    <col min="13834" max="13834" width="8.5703125" style="2" customWidth="1"/>
    <col min="13835" max="13835" width="2.5703125" style="2" customWidth="1"/>
    <col min="13836" max="13836" width="8.85546875" style="2" customWidth="1"/>
    <col min="13837" max="13837" width="14.7109375" style="2" customWidth="1"/>
    <col min="13838" max="13838" width="12.140625" style="2" customWidth="1"/>
    <col min="13839" max="13839" width="2" style="2" customWidth="1"/>
    <col min="13840" max="13840" width="11.28515625" style="2" customWidth="1"/>
    <col min="13841" max="13841" width="12" style="2" customWidth="1"/>
    <col min="13842" max="13842" width="1.85546875" style="2" customWidth="1"/>
    <col min="13843" max="13843" width="11.7109375" style="2" customWidth="1"/>
    <col min="13844" max="14085" width="9.140625" style="2"/>
    <col min="14086" max="14086" width="11.85546875" style="2" customWidth="1"/>
    <col min="14087" max="14088" width="12.7109375" style="2" customWidth="1"/>
    <col min="14089" max="14089" width="10" style="2" customWidth="1"/>
    <col min="14090" max="14090" width="8.5703125" style="2" customWidth="1"/>
    <col min="14091" max="14091" width="2.5703125" style="2" customWidth="1"/>
    <col min="14092" max="14092" width="8.85546875" style="2" customWidth="1"/>
    <col min="14093" max="14093" width="14.7109375" style="2" customWidth="1"/>
    <col min="14094" max="14094" width="12.140625" style="2" customWidth="1"/>
    <col min="14095" max="14095" width="2" style="2" customWidth="1"/>
    <col min="14096" max="14096" width="11.28515625" style="2" customWidth="1"/>
    <col min="14097" max="14097" width="12" style="2" customWidth="1"/>
    <col min="14098" max="14098" width="1.85546875" style="2" customWidth="1"/>
    <col min="14099" max="14099" width="11.7109375" style="2" customWidth="1"/>
    <col min="14100" max="14341" width="9.140625" style="2"/>
    <col min="14342" max="14342" width="11.85546875" style="2" customWidth="1"/>
    <col min="14343" max="14344" width="12.7109375" style="2" customWidth="1"/>
    <col min="14345" max="14345" width="10" style="2" customWidth="1"/>
    <col min="14346" max="14346" width="8.5703125" style="2" customWidth="1"/>
    <col min="14347" max="14347" width="2.5703125" style="2" customWidth="1"/>
    <col min="14348" max="14348" width="8.85546875" style="2" customWidth="1"/>
    <col min="14349" max="14349" width="14.7109375" style="2" customWidth="1"/>
    <col min="14350" max="14350" width="12.140625" style="2" customWidth="1"/>
    <col min="14351" max="14351" width="2" style="2" customWidth="1"/>
    <col min="14352" max="14352" width="11.28515625" style="2" customWidth="1"/>
    <col min="14353" max="14353" width="12" style="2" customWidth="1"/>
    <col min="14354" max="14354" width="1.85546875" style="2" customWidth="1"/>
    <col min="14355" max="14355" width="11.7109375" style="2" customWidth="1"/>
    <col min="14356" max="14597" width="9.140625" style="2"/>
    <col min="14598" max="14598" width="11.85546875" style="2" customWidth="1"/>
    <col min="14599" max="14600" width="12.7109375" style="2" customWidth="1"/>
    <col min="14601" max="14601" width="10" style="2" customWidth="1"/>
    <col min="14602" max="14602" width="8.5703125" style="2" customWidth="1"/>
    <col min="14603" max="14603" width="2.5703125" style="2" customWidth="1"/>
    <col min="14604" max="14604" width="8.85546875" style="2" customWidth="1"/>
    <col min="14605" max="14605" width="14.7109375" style="2" customWidth="1"/>
    <col min="14606" max="14606" width="12.140625" style="2" customWidth="1"/>
    <col min="14607" max="14607" width="2" style="2" customWidth="1"/>
    <col min="14608" max="14608" width="11.28515625" style="2" customWidth="1"/>
    <col min="14609" max="14609" width="12" style="2" customWidth="1"/>
    <col min="14610" max="14610" width="1.85546875" style="2" customWidth="1"/>
    <col min="14611" max="14611" width="11.7109375" style="2" customWidth="1"/>
    <col min="14612" max="14853" width="9.140625" style="2"/>
    <col min="14854" max="14854" width="11.85546875" style="2" customWidth="1"/>
    <col min="14855" max="14856" width="12.7109375" style="2" customWidth="1"/>
    <col min="14857" max="14857" width="10" style="2" customWidth="1"/>
    <col min="14858" max="14858" width="8.5703125" style="2" customWidth="1"/>
    <col min="14859" max="14859" width="2.5703125" style="2" customWidth="1"/>
    <col min="14860" max="14860" width="8.85546875" style="2" customWidth="1"/>
    <col min="14861" max="14861" width="14.7109375" style="2" customWidth="1"/>
    <col min="14862" max="14862" width="12.140625" style="2" customWidth="1"/>
    <col min="14863" max="14863" width="2" style="2" customWidth="1"/>
    <col min="14864" max="14864" width="11.28515625" style="2" customWidth="1"/>
    <col min="14865" max="14865" width="12" style="2" customWidth="1"/>
    <col min="14866" max="14866" width="1.85546875" style="2" customWidth="1"/>
    <col min="14867" max="14867" width="11.7109375" style="2" customWidth="1"/>
    <col min="14868" max="15109" width="9.140625" style="2"/>
    <col min="15110" max="15110" width="11.85546875" style="2" customWidth="1"/>
    <col min="15111" max="15112" width="12.7109375" style="2" customWidth="1"/>
    <col min="15113" max="15113" width="10" style="2" customWidth="1"/>
    <col min="15114" max="15114" width="8.5703125" style="2" customWidth="1"/>
    <col min="15115" max="15115" width="2.5703125" style="2" customWidth="1"/>
    <col min="15116" max="15116" width="8.85546875" style="2" customWidth="1"/>
    <col min="15117" max="15117" width="14.7109375" style="2" customWidth="1"/>
    <col min="15118" max="15118" width="12.140625" style="2" customWidth="1"/>
    <col min="15119" max="15119" width="2" style="2" customWidth="1"/>
    <col min="15120" max="15120" width="11.28515625" style="2" customWidth="1"/>
    <col min="15121" max="15121" width="12" style="2" customWidth="1"/>
    <col min="15122" max="15122" width="1.85546875" style="2" customWidth="1"/>
    <col min="15123" max="15123" width="11.7109375" style="2" customWidth="1"/>
    <col min="15124" max="15365" width="9.140625" style="2"/>
    <col min="15366" max="15366" width="11.85546875" style="2" customWidth="1"/>
    <col min="15367" max="15368" width="12.7109375" style="2" customWidth="1"/>
    <col min="15369" max="15369" width="10" style="2" customWidth="1"/>
    <col min="15370" max="15370" width="8.5703125" style="2" customWidth="1"/>
    <col min="15371" max="15371" width="2.5703125" style="2" customWidth="1"/>
    <col min="15372" max="15372" width="8.85546875" style="2" customWidth="1"/>
    <col min="15373" max="15373" width="14.7109375" style="2" customWidth="1"/>
    <col min="15374" max="15374" width="12.140625" style="2" customWidth="1"/>
    <col min="15375" max="15375" width="2" style="2" customWidth="1"/>
    <col min="15376" max="15376" width="11.28515625" style="2" customWidth="1"/>
    <col min="15377" max="15377" width="12" style="2" customWidth="1"/>
    <col min="15378" max="15378" width="1.85546875" style="2" customWidth="1"/>
    <col min="15379" max="15379" width="11.7109375" style="2" customWidth="1"/>
    <col min="15380" max="15621" width="9.140625" style="2"/>
    <col min="15622" max="15622" width="11.85546875" style="2" customWidth="1"/>
    <col min="15623" max="15624" width="12.7109375" style="2" customWidth="1"/>
    <col min="15625" max="15625" width="10" style="2" customWidth="1"/>
    <col min="15626" max="15626" width="8.5703125" style="2" customWidth="1"/>
    <col min="15627" max="15627" width="2.5703125" style="2" customWidth="1"/>
    <col min="15628" max="15628" width="8.85546875" style="2" customWidth="1"/>
    <col min="15629" max="15629" width="14.7109375" style="2" customWidth="1"/>
    <col min="15630" max="15630" width="12.140625" style="2" customWidth="1"/>
    <col min="15631" max="15631" width="2" style="2" customWidth="1"/>
    <col min="15632" max="15632" width="11.28515625" style="2" customWidth="1"/>
    <col min="15633" max="15633" width="12" style="2" customWidth="1"/>
    <col min="15634" max="15634" width="1.85546875" style="2" customWidth="1"/>
    <col min="15635" max="15635" width="11.7109375" style="2" customWidth="1"/>
    <col min="15636" max="15877" width="9.140625" style="2"/>
    <col min="15878" max="15878" width="11.85546875" style="2" customWidth="1"/>
    <col min="15879" max="15880" width="12.7109375" style="2" customWidth="1"/>
    <col min="15881" max="15881" width="10" style="2" customWidth="1"/>
    <col min="15882" max="15882" width="8.5703125" style="2" customWidth="1"/>
    <col min="15883" max="15883" width="2.5703125" style="2" customWidth="1"/>
    <col min="15884" max="15884" width="8.85546875" style="2" customWidth="1"/>
    <col min="15885" max="15885" width="14.7109375" style="2" customWidth="1"/>
    <col min="15886" max="15886" width="12.140625" style="2" customWidth="1"/>
    <col min="15887" max="15887" width="2" style="2" customWidth="1"/>
    <col min="15888" max="15888" width="11.28515625" style="2" customWidth="1"/>
    <col min="15889" max="15889" width="12" style="2" customWidth="1"/>
    <col min="15890" max="15890" width="1.85546875" style="2" customWidth="1"/>
    <col min="15891" max="15891" width="11.7109375" style="2" customWidth="1"/>
    <col min="15892" max="16133" width="9.140625" style="2"/>
    <col min="16134" max="16134" width="11.85546875" style="2" customWidth="1"/>
    <col min="16135" max="16136" width="12.7109375" style="2" customWidth="1"/>
    <col min="16137" max="16137" width="10" style="2" customWidth="1"/>
    <col min="16138" max="16138" width="8.5703125" style="2" customWidth="1"/>
    <col min="16139" max="16139" width="2.5703125" style="2" customWidth="1"/>
    <col min="16140" max="16140" width="8.85546875" style="2" customWidth="1"/>
    <col min="16141" max="16141" width="14.7109375" style="2" customWidth="1"/>
    <col min="16142" max="16142" width="12.140625" style="2" customWidth="1"/>
    <col min="16143" max="16143" width="2" style="2" customWidth="1"/>
    <col min="16144" max="16144" width="11.28515625" style="2" customWidth="1"/>
    <col min="16145" max="16145" width="12" style="2" customWidth="1"/>
    <col min="16146" max="16146" width="1.85546875" style="2" customWidth="1"/>
    <col min="16147" max="16147" width="11.7109375" style="2" customWidth="1"/>
    <col min="16148" max="16384" width="9.140625" style="2"/>
  </cols>
  <sheetData>
    <row r="1" spans="1:24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1"/>
      <c r="U1" s="1"/>
      <c r="V1" s="1"/>
      <c r="W1" s="1"/>
      <c r="X1" s="1"/>
    </row>
    <row r="2" spans="1:24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3"/>
      <c r="U2" s="3"/>
      <c r="V2" s="3"/>
      <c r="W2" s="3"/>
      <c r="X2" s="3"/>
    </row>
    <row r="3" spans="1:24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3"/>
      <c r="U3" s="3"/>
      <c r="V3" s="3"/>
      <c r="W3" s="3"/>
      <c r="X3" s="3"/>
    </row>
    <row r="4" spans="1:24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5"/>
      <c r="U4" s="5"/>
      <c r="V4" s="5"/>
      <c r="W4" s="5"/>
      <c r="X4" s="5"/>
    </row>
    <row r="5" spans="1:24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"/>
      <c r="U5" s="6"/>
      <c r="V5" s="6"/>
      <c r="W5" s="6"/>
      <c r="X5" s="6"/>
    </row>
    <row r="6" spans="1:24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4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  <c r="Q7" s="10"/>
      <c r="R7" s="10"/>
      <c r="S7" s="10"/>
    </row>
    <row r="8" spans="1:24" s="12" customFormat="1" ht="15" customHeight="1" x14ac:dyDescent="0.25">
      <c r="A8" s="62" t="s">
        <v>46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4"/>
    </row>
    <row r="9" spans="1:24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  <c r="Q9" s="10"/>
      <c r="R9" s="10"/>
      <c r="S9" s="10"/>
    </row>
    <row r="10" spans="1:24" s="16" customFormat="1" ht="25.5" customHeight="1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46"/>
      <c r="P10" s="57" t="s">
        <v>36</v>
      </c>
      <c r="Q10" s="58"/>
      <c r="R10" s="14"/>
      <c r="S10" s="14"/>
    </row>
    <row r="11" spans="1:24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20"/>
      <c r="P11" s="48" t="s">
        <v>37</v>
      </c>
      <c r="Q11" s="48" t="s">
        <v>37</v>
      </c>
      <c r="R11" s="14"/>
      <c r="S11" s="14"/>
    </row>
    <row r="12" spans="1:24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38</v>
      </c>
      <c r="Q12" s="18" t="s">
        <v>38</v>
      </c>
      <c r="R12" s="18"/>
      <c r="S12" s="18" t="s">
        <v>23</v>
      </c>
    </row>
    <row r="13" spans="1:24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44</v>
      </c>
      <c r="Q13" s="24" t="s">
        <v>26</v>
      </c>
      <c r="R13" s="17"/>
      <c r="S13" s="24" t="s">
        <v>26</v>
      </c>
    </row>
    <row r="14" spans="1:24" x14ac:dyDescent="0.25">
      <c r="A14" s="26">
        <v>45018</v>
      </c>
      <c r="B14" s="27">
        <v>38003192.82</v>
      </c>
      <c r="C14" s="27">
        <v>231042.59</v>
      </c>
      <c r="D14" s="27">
        <v>3103056.2400000021</v>
      </c>
      <c r="E14" s="28">
        <v>1050</v>
      </c>
      <c r="F14" s="27">
        <f t="shared" ref="F14:F66" si="0">IFERROR((D14/E14/7)," ")</f>
        <v>422.18452244897986</v>
      </c>
      <c r="H14" s="28">
        <v>67</v>
      </c>
      <c r="I14" s="27">
        <v>4127020</v>
      </c>
      <c r="J14" s="27">
        <v>30100</v>
      </c>
      <c r="K14" s="27">
        <v>1070766.05</v>
      </c>
      <c r="M14" s="28">
        <v>16</v>
      </c>
      <c r="N14" s="27">
        <v>85229</v>
      </c>
      <c r="P14" s="27">
        <v>568992.74</v>
      </c>
      <c r="Q14" s="27">
        <v>1154.7999999999956</v>
      </c>
      <c r="S14" s="27">
        <f t="shared" ref="S14:S43" si="1">D14+K14+N14+Q14</f>
        <v>4260206.0900000017</v>
      </c>
    </row>
    <row r="15" spans="1:24" x14ac:dyDescent="0.25">
      <c r="A15" s="26">
        <f>A14+7</f>
        <v>45025</v>
      </c>
      <c r="B15" s="27">
        <v>33418831.659999996</v>
      </c>
      <c r="C15" s="27">
        <v>227517.83</v>
      </c>
      <c r="D15" s="27">
        <v>3035600.9200000004</v>
      </c>
      <c r="E15" s="28">
        <v>1050</v>
      </c>
      <c r="F15" s="27">
        <f t="shared" si="0"/>
        <v>413.00692789115652</v>
      </c>
      <c r="H15" s="28">
        <v>67</v>
      </c>
      <c r="I15" s="27">
        <v>3837424</v>
      </c>
      <c r="J15" s="27">
        <v>68155</v>
      </c>
      <c r="K15" s="27">
        <v>906689.64999999991</v>
      </c>
      <c r="M15" s="28">
        <v>16</v>
      </c>
      <c r="N15" s="27">
        <v>79160</v>
      </c>
      <c r="P15" s="27">
        <v>479401.70999999996</v>
      </c>
      <c r="Q15" s="43">
        <v>-31337.650000000023</v>
      </c>
      <c r="S15" s="27">
        <f t="shared" si="1"/>
        <v>3990112.9200000004</v>
      </c>
    </row>
    <row r="16" spans="1:24" x14ac:dyDescent="0.25">
      <c r="A16" s="26">
        <f t="shared" ref="A16:A65" si="2">A15+7</f>
        <v>45032</v>
      </c>
      <c r="B16" s="27">
        <v>33827780.079999998</v>
      </c>
      <c r="C16" s="27">
        <v>217503.51</v>
      </c>
      <c r="D16" s="27">
        <v>2998546.0799999987</v>
      </c>
      <c r="E16" s="28">
        <v>1050</v>
      </c>
      <c r="F16" s="27">
        <f>IFERROR((D16/E16/7)," ")</f>
        <v>407.96545306122431</v>
      </c>
      <c r="H16" s="28">
        <v>67</v>
      </c>
      <c r="I16" s="27">
        <v>3759918</v>
      </c>
      <c r="J16" s="27">
        <v>31060</v>
      </c>
      <c r="K16" s="27">
        <v>710341.10000000009</v>
      </c>
      <c r="M16" s="28">
        <v>16</v>
      </c>
      <c r="N16" s="27">
        <v>119540</v>
      </c>
      <c r="P16" s="27">
        <v>437201.91000000003</v>
      </c>
      <c r="Q16" s="27">
        <v>74635.929999999993</v>
      </c>
      <c r="S16" s="27">
        <f t="shared" si="1"/>
        <v>3903063.1099999989</v>
      </c>
    </row>
    <row r="17" spans="1:19" x14ac:dyDescent="0.25">
      <c r="A17" s="26">
        <f t="shared" si="2"/>
        <v>45039</v>
      </c>
      <c r="B17" s="27">
        <v>34264983.420000002</v>
      </c>
      <c r="C17" s="27">
        <v>211935.16</v>
      </c>
      <c r="D17" s="27">
        <v>2837752.65</v>
      </c>
      <c r="E17" s="28">
        <v>1050</v>
      </c>
      <c r="F17" s="27">
        <f t="shared" si="0"/>
        <v>386.08879591836734</v>
      </c>
      <c r="H17" s="28">
        <v>67</v>
      </c>
      <c r="I17" s="27">
        <v>3941327</v>
      </c>
      <c r="J17" s="27">
        <v>48560</v>
      </c>
      <c r="K17" s="27">
        <v>963283.85000000009</v>
      </c>
      <c r="M17" s="28">
        <v>16</v>
      </c>
      <c r="N17" s="27">
        <v>127782</v>
      </c>
      <c r="P17" s="27">
        <v>610558.63</v>
      </c>
      <c r="Q17" s="27">
        <v>45457.81</v>
      </c>
      <c r="S17" s="27">
        <f t="shared" si="1"/>
        <v>3974276.31</v>
      </c>
    </row>
    <row r="18" spans="1:19" x14ac:dyDescent="0.25">
      <c r="A18" s="26">
        <f t="shared" si="2"/>
        <v>45046</v>
      </c>
      <c r="B18" s="27">
        <v>35752403.649999999</v>
      </c>
      <c r="C18" s="27">
        <v>220446.74</v>
      </c>
      <c r="D18" s="27">
        <v>2858220.5300000003</v>
      </c>
      <c r="E18" s="28">
        <v>1050</v>
      </c>
      <c r="F18" s="27">
        <f t="shared" si="0"/>
        <v>388.87354149659865</v>
      </c>
      <c r="G18" s="2"/>
      <c r="H18" s="28">
        <v>67</v>
      </c>
      <c r="I18" s="27">
        <v>3943725</v>
      </c>
      <c r="J18" s="27">
        <v>33090</v>
      </c>
      <c r="K18" s="27">
        <v>597493.13</v>
      </c>
      <c r="L18" s="2"/>
      <c r="M18" s="28">
        <v>16</v>
      </c>
      <c r="N18" s="27">
        <v>72638</v>
      </c>
      <c r="P18" s="27">
        <v>561413.35000000009</v>
      </c>
      <c r="Q18" s="27">
        <v>106043.21000000002</v>
      </c>
      <c r="R18" s="2"/>
      <c r="S18" s="27">
        <f t="shared" si="1"/>
        <v>3634394.87</v>
      </c>
    </row>
    <row r="19" spans="1:19" x14ac:dyDescent="0.25">
      <c r="A19" s="26">
        <f t="shared" si="2"/>
        <v>45053</v>
      </c>
      <c r="B19" s="27">
        <v>33739078</v>
      </c>
      <c r="C19" s="27">
        <v>235952.98</v>
      </c>
      <c r="D19" s="27">
        <v>2871584.96</v>
      </c>
      <c r="E19" s="28">
        <v>1050</v>
      </c>
      <c r="F19" s="27">
        <f t="shared" si="0"/>
        <v>390.69183129251695</v>
      </c>
      <c r="H19" s="28">
        <v>67</v>
      </c>
      <c r="I19" s="27">
        <v>3990237</v>
      </c>
      <c r="J19" s="27">
        <v>38055</v>
      </c>
      <c r="K19" s="27">
        <v>992523.54999999993</v>
      </c>
      <c r="M19" s="28">
        <v>16</v>
      </c>
      <c r="N19" s="27">
        <v>71993</v>
      </c>
      <c r="P19" s="27">
        <v>617942.24</v>
      </c>
      <c r="Q19" s="27">
        <v>26138.790000000015</v>
      </c>
      <c r="S19" s="27">
        <f t="shared" si="1"/>
        <v>3962240.3</v>
      </c>
    </row>
    <row r="20" spans="1:19" x14ac:dyDescent="0.25">
      <c r="A20" s="26">
        <f t="shared" si="2"/>
        <v>45060</v>
      </c>
      <c r="B20" s="27">
        <v>32141638.050000004</v>
      </c>
      <c r="C20" s="27">
        <v>221550.21</v>
      </c>
      <c r="D20" s="27">
        <v>2799420.3400000003</v>
      </c>
      <c r="E20" s="28">
        <v>1050</v>
      </c>
      <c r="F20" s="27">
        <f t="shared" si="0"/>
        <v>380.87351564625857</v>
      </c>
      <c r="H20" s="28">
        <v>67</v>
      </c>
      <c r="I20" s="27">
        <v>3691186</v>
      </c>
      <c r="J20" s="27">
        <v>56510</v>
      </c>
      <c r="K20" s="27">
        <v>971484.15</v>
      </c>
      <c r="M20" s="28">
        <v>16</v>
      </c>
      <c r="N20" s="27">
        <v>64590</v>
      </c>
      <c r="P20" s="27">
        <v>516444.24</v>
      </c>
      <c r="Q20" s="27">
        <v>94561.280000000013</v>
      </c>
      <c r="S20" s="27">
        <f t="shared" si="1"/>
        <v>3930055.77</v>
      </c>
    </row>
    <row r="21" spans="1:19" x14ac:dyDescent="0.25">
      <c r="A21" s="26">
        <f t="shared" si="2"/>
        <v>45067</v>
      </c>
      <c r="B21" s="27">
        <v>32543670.050000001</v>
      </c>
      <c r="C21" s="27">
        <v>221508.15</v>
      </c>
      <c r="D21" s="27">
        <v>2893533.5300000003</v>
      </c>
      <c r="E21" s="28">
        <v>1050</v>
      </c>
      <c r="F21" s="27">
        <f t="shared" si="0"/>
        <v>393.67803129251706</v>
      </c>
      <c r="H21" s="28">
        <v>67</v>
      </c>
      <c r="I21" s="27">
        <v>3441424</v>
      </c>
      <c r="J21" s="27">
        <v>32685</v>
      </c>
      <c r="K21" s="27">
        <v>877370.35</v>
      </c>
      <c r="M21" s="28">
        <v>16</v>
      </c>
      <c r="N21" s="27">
        <v>68279</v>
      </c>
      <c r="P21" s="27">
        <v>598615.73</v>
      </c>
      <c r="Q21" s="27">
        <v>88437.18</v>
      </c>
      <c r="S21" s="27">
        <f t="shared" si="1"/>
        <v>3927620.0600000005</v>
      </c>
    </row>
    <row r="22" spans="1:19" x14ac:dyDescent="0.25">
      <c r="A22" s="26">
        <f t="shared" si="2"/>
        <v>45074</v>
      </c>
      <c r="B22" s="27">
        <v>34527714.729999997</v>
      </c>
      <c r="C22" s="27">
        <v>223683.13</v>
      </c>
      <c r="D22" s="27">
        <v>2804980.88</v>
      </c>
      <c r="E22" s="28">
        <v>1050</v>
      </c>
      <c r="F22" s="27">
        <f t="shared" si="0"/>
        <v>381.63005170068027</v>
      </c>
      <c r="H22" s="28">
        <v>62</v>
      </c>
      <c r="I22" s="27">
        <v>3505112</v>
      </c>
      <c r="J22" s="27">
        <v>33965</v>
      </c>
      <c r="K22" s="27">
        <v>864519.11</v>
      </c>
      <c r="M22" s="28">
        <v>16</v>
      </c>
      <c r="N22" s="27">
        <v>66661</v>
      </c>
      <c r="P22" s="27">
        <v>462458.75999999995</v>
      </c>
      <c r="Q22" s="27">
        <v>43969.319999999992</v>
      </c>
      <c r="S22" s="27">
        <f t="shared" si="1"/>
        <v>3780130.3099999996</v>
      </c>
    </row>
    <row r="23" spans="1:19" x14ac:dyDescent="0.25">
      <c r="A23" s="26">
        <f t="shared" si="2"/>
        <v>45081</v>
      </c>
      <c r="B23" s="27">
        <v>34409810.82</v>
      </c>
      <c r="C23" s="27">
        <v>225126.51</v>
      </c>
      <c r="D23" s="27">
        <v>2995453.5599999987</v>
      </c>
      <c r="E23" s="28">
        <v>1050</v>
      </c>
      <c r="F23" s="27">
        <f t="shared" si="0"/>
        <v>407.54470204081611</v>
      </c>
      <c r="H23" s="28">
        <v>62</v>
      </c>
      <c r="I23" s="27">
        <v>3957214</v>
      </c>
      <c r="J23" s="27">
        <v>39350</v>
      </c>
      <c r="K23" s="27">
        <v>742786.45</v>
      </c>
      <c r="M23" s="28">
        <v>16</v>
      </c>
      <c r="N23" s="27">
        <v>71985</v>
      </c>
      <c r="P23" s="27">
        <v>506900.75</v>
      </c>
      <c r="Q23" s="27">
        <v>30663.11</v>
      </c>
      <c r="S23" s="27">
        <f t="shared" si="1"/>
        <v>3840888.1199999987</v>
      </c>
    </row>
    <row r="24" spans="1:19" x14ac:dyDescent="0.25">
      <c r="A24" s="26">
        <f t="shared" si="2"/>
        <v>45088</v>
      </c>
      <c r="B24" s="27">
        <v>34933441.140000001</v>
      </c>
      <c r="C24" s="27">
        <v>231775.73</v>
      </c>
      <c r="D24" s="27">
        <v>2953311.2399999993</v>
      </c>
      <c r="E24" s="28">
        <v>1050</v>
      </c>
      <c r="F24" s="27">
        <f t="shared" si="0"/>
        <v>401.81105306122441</v>
      </c>
      <c r="H24" s="28">
        <v>62</v>
      </c>
      <c r="I24" s="27">
        <v>4033633</v>
      </c>
      <c r="J24" s="27">
        <v>43015</v>
      </c>
      <c r="K24" s="27">
        <v>864199.29999999993</v>
      </c>
      <c r="M24" s="28">
        <v>16</v>
      </c>
      <c r="N24" s="27">
        <v>69469</v>
      </c>
      <c r="P24" s="27">
        <v>593375.36</v>
      </c>
      <c r="Q24" s="43">
        <v>-21693.299999999981</v>
      </c>
      <c r="S24" s="27">
        <f t="shared" si="1"/>
        <v>3865286.2399999993</v>
      </c>
    </row>
    <row r="25" spans="1:19" x14ac:dyDescent="0.25">
      <c r="A25" s="26">
        <f t="shared" si="2"/>
        <v>45095</v>
      </c>
      <c r="B25" s="27">
        <v>35134677.469999999</v>
      </c>
      <c r="C25" s="27">
        <v>223302.01</v>
      </c>
      <c r="D25" s="27">
        <v>3044379.7199999997</v>
      </c>
      <c r="E25" s="28">
        <v>1050</v>
      </c>
      <c r="F25" s="27">
        <f t="shared" si="0"/>
        <v>414.20132244897957</v>
      </c>
      <c r="H25" s="28">
        <v>62</v>
      </c>
      <c r="I25" s="27">
        <v>4087042</v>
      </c>
      <c r="J25" s="27">
        <v>32735</v>
      </c>
      <c r="K25" s="27">
        <v>760718.01000000013</v>
      </c>
      <c r="M25" s="28">
        <v>16</v>
      </c>
      <c r="N25" s="27">
        <v>70254</v>
      </c>
      <c r="P25" s="27">
        <v>511998.77999999997</v>
      </c>
      <c r="Q25" s="43">
        <v>-27479.840000000033</v>
      </c>
      <c r="S25" s="27">
        <f t="shared" si="1"/>
        <v>3847871.89</v>
      </c>
    </row>
    <row r="26" spans="1:19" x14ac:dyDescent="0.25">
      <c r="A26" s="26">
        <f t="shared" si="2"/>
        <v>45102</v>
      </c>
      <c r="B26" s="27">
        <v>35671982.200000003</v>
      </c>
      <c r="C26" s="27">
        <v>228453.65</v>
      </c>
      <c r="D26" s="27">
        <v>2918421.0100000007</v>
      </c>
      <c r="E26" s="28">
        <v>1050</v>
      </c>
      <c r="F26" s="27">
        <f t="shared" si="0"/>
        <v>397.06408299319736</v>
      </c>
      <c r="H26" s="28">
        <v>62</v>
      </c>
      <c r="I26" s="27">
        <v>4393716</v>
      </c>
      <c r="J26" s="27">
        <v>33280</v>
      </c>
      <c r="K26" s="27">
        <v>790287.49999999988</v>
      </c>
      <c r="M26" s="28">
        <v>16</v>
      </c>
      <c r="N26" s="27">
        <v>72745</v>
      </c>
      <c r="P26" s="27">
        <v>521179.5</v>
      </c>
      <c r="Q26" s="27">
        <v>20125.120000000039</v>
      </c>
      <c r="S26" s="27">
        <f t="shared" si="1"/>
        <v>3801578.6300000008</v>
      </c>
    </row>
    <row r="27" spans="1:19" x14ac:dyDescent="0.25">
      <c r="A27" s="26">
        <f t="shared" si="2"/>
        <v>45109</v>
      </c>
      <c r="B27" s="27">
        <v>35732016.810000002</v>
      </c>
      <c r="C27" s="27">
        <v>225457.62</v>
      </c>
      <c r="D27" s="27">
        <v>3140549.1199999992</v>
      </c>
      <c r="E27" s="28">
        <v>1050</v>
      </c>
      <c r="F27" s="27">
        <f t="shared" si="0"/>
        <v>427.285594557823</v>
      </c>
      <c r="H27" s="28">
        <v>62</v>
      </c>
      <c r="I27" s="27">
        <v>3694576</v>
      </c>
      <c r="J27" s="27">
        <v>27655</v>
      </c>
      <c r="K27" s="27">
        <v>800165.60000000009</v>
      </c>
      <c r="M27" s="28">
        <v>16</v>
      </c>
      <c r="N27" s="27">
        <v>74009</v>
      </c>
      <c r="P27" s="27">
        <v>611063.24</v>
      </c>
      <c r="Q27" s="43">
        <v>107014.33000000002</v>
      </c>
      <c r="S27" s="27">
        <f t="shared" si="1"/>
        <v>4121738.0499999993</v>
      </c>
    </row>
    <row r="28" spans="1:19" x14ac:dyDescent="0.25">
      <c r="A28" s="26">
        <f t="shared" si="2"/>
        <v>45116</v>
      </c>
      <c r="B28" s="27">
        <v>37455728.220000006</v>
      </c>
      <c r="C28" s="27">
        <v>211162.95</v>
      </c>
      <c r="D28" s="27">
        <v>3095866.9899999993</v>
      </c>
      <c r="E28" s="28">
        <v>1050</v>
      </c>
      <c r="F28" s="27">
        <f t="shared" si="0"/>
        <v>421.20639319727883</v>
      </c>
      <c r="H28" s="28">
        <v>62</v>
      </c>
      <c r="I28" s="27">
        <v>4604398</v>
      </c>
      <c r="J28" s="27">
        <v>28325</v>
      </c>
      <c r="K28" s="27">
        <v>305836.90000000002</v>
      </c>
      <c r="M28" s="28">
        <v>16</v>
      </c>
      <c r="N28" s="27">
        <v>84664</v>
      </c>
      <c r="P28" s="27">
        <v>660251.67000000004</v>
      </c>
      <c r="Q28" s="27">
        <v>31149.689999999995</v>
      </c>
      <c r="S28" s="27">
        <f t="shared" si="1"/>
        <v>3517517.5799999991</v>
      </c>
    </row>
    <row r="29" spans="1:19" x14ac:dyDescent="0.25">
      <c r="A29" s="26">
        <f t="shared" si="2"/>
        <v>45123</v>
      </c>
      <c r="B29" s="27">
        <v>36100611.200000003</v>
      </c>
      <c r="C29" s="27">
        <v>194816.49</v>
      </c>
      <c r="D29" s="27">
        <v>3050914.4000000008</v>
      </c>
      <c r="E29" s="28">
        <v>1050</v>
      </c>
      <c r="F29" s="27">
        <f t="shared" si="0"/>
        <v>415.09039455782329</v>
      </c>
      <c r="H29" s="28">
        <v>62</v>
      </c>
      <c r="I29" s="27">
        <v>4531511</v>
      </c>
      <c r="J29" s="27">
        <v>27850</v>
      </c>
      <c r="K29" s="27">
        <v>613399.44999999995</v>
      </c>
      <c r="M29" s="28">
        <v>16</v>
      </c>
      <c r="N29" s="27">
        <v>80122</v>
      </c>
      <c r="P29" s="27">
        <v>470588.86</v>
      </c>
      <c r="Q29" s="43">
        <v>58283.409999999989</v>
      </c>
      <c r="S29" s="27">
        <f t="shared" si="1"/>
        <v>3802719.2600000007</v>
      </c>
    </row>
    <row r="30" spans="1:19" x14ac:dyDescent="0.25">
      <c r="A30" s="26">
        <f t="shared" si="2"/>
        <v>45130</v>
      </c>
      <c r="B30" s="27">
        <v>34401007.899999999</v>
      </c>
      <c r="C30" s="27">
        <v>199135.13</v>
      </c>
      <c r="D30" s="27">
        <v>2982865.42</v>
      </c>
      <c r="E30" s="28">
        <v>1050</v>
      </c>
      <c r="F30" s="27">
        <f t="shared" si="0"/>
        <v>405.83202993197273</v>
      </c>
      <c r="H30" s="28">
        <v>62</v>
      </c>
      <c r="I30" s="27">
        <v>3974584</v>
      </c>
      <c r="J30" s="27">
        <v>29550</v>
      </c>
      <c r="K30" s="27">
        <v>507931.60000000003</v>
      </c>
      <c r="M30" s="28">
        <v>16</v>
      </c>
      <c r="N30" s="27">
        <v>70348</v>
      </c>
      <c r="P30" s="27">
        <v>516890.29000000004</v>
      </c>
      <c r="Q30" s="27">
        <v>76867.010000000009</v>
      </c>
      <c r="S30" s="27">
        <f t="shared" si="1"/>
        <v>3638012.0300000003</v>
      </c>
    </row>
    <row r="31" spans="1:19" x14ac:dyDescent="0.25">
      <c r="A31" s="26">
        <f t="shared" si="2"/>
        <v>45137</v>
      </c>
      <c r="B31" s="27">
        <v>36658517.550000004</v>
      </c>
      <c r="C31" s="27">
        <v>204223.24</v>
      </c>
      <c r="D31" s="27">
        <v>3028691.1</v>
      </c>
      <c r="E31" s="28">
        <v>1050</v>
      </c>
      <c r="F31" s="27">
        <f t="shared" si="0"/>
        <v>412.06681632653061</v>
      </c>
      <c r="H31" s="28">
        <v>62</v>
      </c>
      <c r="I31" s="27">
        <v>4153468</v>
      </c>
      <c r="J31" s="27">
        <v>28650</v>
      </c>
      <c r="K31" s="27">
        <v>1107101.33</v>
      </c>
      <c r="M31" s="28">
        <v>16</v>
      </c>
      <c r="N31" s="27">
        <v>73399</v>
      </c>
      <c r="P31" s="27">
        <v>562435.83999999997</v>
      </c>
      <c r="Q31" s="27">
        <v>122506.98999999998</v>
      </c>
      <c r="S31" s="27">
        <f t="shared" si="1"/>
        <v>4331698.42</v>
      </c>
    </row>
    <row r="32" spans="1:19" x14ac:dyDescent="0.25">
      <c r="A32" s="26">
        <f t="shared" si="2"/>
        <v>45144</v>
      </c>
      <c r="B32" s="27">
        <v>38084787.799999997</v>
      </c>
      <c r="C32" s="27">
        <v>211517.04</v>
      </c>
      <c r="D32" s="27">
        <v>3119966.78</v>
      </c>
      <c r="E32" s="28">
        <v>1050</v>
      </c>
      <c r="F32" s="27">
        <f t="shared" si="0"/>
        <v>424.48527619047616</v>
      </c>
      <c r="H32" s="28">
        <v>62</v>
      </c>
      <c r="I32" s="27">
        <v>3916722</v>
      </c>
      <c r="J32" s="27">
        <v>26540</v>
      </c>
      <c r="K32" s="27">
        <v>857222.12</v>
      </c>
      <c r="M32" s="28">
        <v>16</v>
      </c>
      <c r="N32" s="27">
        <v>74443</v>
      </c>
      <c r="P32" s="27">
        <v>646468.29999999993</v>
      </c>
      <c r="Q32" s="27">
        <v>21684.050000000032</v>
      </c>
      <c r="S32" s="27">
        <f t="shared" si="1"/>
        <v>4073315.9499999997</v>
      </c>
    </row>
    <row r="33" spans="1:19" x14ac:dyDescent="0.25">
      <c r="A33" s="26">
        <f t="shared" si="2"/>
        <v>45151</v>
      </c>
      <c r="B33" s="27">
        <v>38190110.839999996</v>
      </c>
      <c r="C33" s="27">
        <v>210998.96</v>
      </c>
      <c r="D33" s="27">
        <v>3294589.8099999991</v>
      </c>
      <c r="E33" s="28">
        <v>1050</v>
      </c>
      <c r="F33" s="27">
        <f t="shared" si="0"/>
        <v>448.24351156462575</v>
      </c>
      <c r="H33" s="28">
        <v>62</v>
      </c>
      <c r="I33" s="27">
        <v>4264221</v>
      </c>
      <c r="J33" s="27">
        <v>40870</v>
      </c>
      <c r="K33" s="27">
        <v>736171.1</v>
      </c>
      <c r="M33" s="28">
        <v>16</v>
      </c>
      <c r="N33" s="27">
        <v>71979</v>
      </c>
      <c r="P33" s="27">
        <v>703336.02</v>
      </c>
      <c r="Q33" s="27">
        <v>23667.260000000017</v>
      </c>
      <c r="S33" s="27">
        <f t="shared" si="1"/>
        <v>4126407.1699999995</v>
      </c>
    </row>
    <row r="34" spans="1:19" x14ac:dyDescent="0.25">
      <c r="A34" s="26">
        <f t="shared" si="2"/>
        <v>45158</v>
      </c>
      <c r="B34" s="27">
        <v>35925105.170000002</v>
      </c>
      <c r="C34" s="27">
        <v>195827.25</v>
      </c>
      <c r="D34" s="27">
        <v>3117007.84</v>
      </c>
      <c r="E34" s="28">
        <v>1050</v>
      </c>
      <c r="F34" s="27">
        <f t="shared" si="0"/>
        <v>424.08269931972785</v>
      </c>
      <c r="H34" s="28">
        <v>62</v>
      </c>
      <c r="I34" s="27">
        <v>4310293</v>
      </c>
      <c r="J34" s="27">
        <v>30810</v>
      </c>
      <c r="K34" s="27">
        <v>779651.82</v>
      </c>
      <c r="M34" s="28">
        <v>16</v>
      </c>
      <c r="N34" s="27">
        <v>78567</v>
      </c>
      <c r="P34" s="27">
        <v>631539.65</v>
      </c>
      <c r="Q34" s="27">
        <v>35365.560000000027</v>
      </c>
      <c r="S34" s="27">
        <f t="shared" si="1"/>
        <v>4010592.2199999997</v>
      </c>
    </row>
    <row r="35" spans="1:19" x14ac:dyDescent="0.25">
      <c r="A35" s="26">
        <f t="shared" si="2"/>
        <v>45165</v>
      </c>
      <c r="B35" s="27">
        <v>35499614.629999995</v>
      </c>
      <c r="C35" s="27">
        <v>205744.95</v>
      </c>
      <c r="D35" s="27">
        <v>2980065.78</v>
      </c>
      <c r="E35" s="28">
        <v>1050</v>
      </c>
      <c r="F35" s="27">
        <f t="shared" si="0"/>
        <v>405.45112653061221</v>
      </c>
      <c r="H35" s="28">
        <v>62</v>
      </c>
      <c r="I35" s="27">
        <v>4400615</v>
      </c>
      <c r="J35" s="27">
        <v>29305</v>
      </c>
      <c r="K35" s="27">
        <v>637365.25</v>
      </c>
      <c r="M35" s="28">
        <v>16</v>
      </c>
      <c r="N35" s="27">
        <v>75574</v>
      </c>
      <c r="P35" s="27">
        <v>628501.68999999994</v>
      </c>
      <c r="Q35" s="27">
        <v>106259.64000000001</v>
      </c>
      <c r="S35" s="27">
        <f t="shared" si="1"/>
        <v>3799264.67</v>
      </c>
    </row>
    <row r="36" spans="1:19" x14ac:dyDescent="0.25">
      <c r="A36" s="26">
        <f t="shared" si="2"/>
        <v>45172</v>
      </c>
      <c r="B36" s="27">
        <v>35687999.399999999</v>
      </c>
      <c r="C36" s="27">
        <v>198983.04000000001</v>
      </c>
      <c r="D36" s="27">
        <v>2976218.7199999997</v>
      </c>
      <c r="E36" s="28">
        <v>1050</v>
      </c>
      <c r="F36" s="27">
        <f t="shared" si="0"/>
        <v>404.92771700680265</v>
      </c>
      <c r="H36" s="28">
        <v>62</v>
      </c>
      <c r="I36" s="27">
        <v>4537716</v>
      </c>
      <c r="J36" s="27">
        <v>35925</v>
      </c>
      <c r="K36" s="27">
        <v>1211550.99</v>
      </c>
      <c r="M36" s="28">
        <v>16</v>
      </c>
      <c r="N36" s="27">
        <v>69984</v>
      </c>
      <c r="P36" s="27">
        <v>611644.01</v>
      </c>
      <c r="Q36" s="27">
        <v>96292.78</v>
      </c>
      <c r="S36" s="27">
        <f t="shared" si="1"/>
        <v>4354046.49</v>
      </c>
    </row>
    <row r="37" spans="1:19" x14ac:dyDescent="0.25">
      <c r="A37" s="26">
        <f t="shared" si="2"/>
        <v>45179</v>
      </c>
      <c r="B37" s="27">
        <v>33853304.989999995</v>
      </c>
      <c r="C37" s="27">
        <v>201548.71</v>
      </c>
      <c r="D37" s="27">
        <v>2818025.6700000004</v>
      </c>
      <c r="E37" s="28">
        <v>1050</v>
      </c>
      <c r="F37" s="27">
        <f t="shared" si="0"/>
        <v>383.40485306122451</v>
      </c>
      <c r="H37" s="28">
        <v>62</v>
      </c>
      <c r="I37" s="27">
        <v>3696621</v>
      </c>
      <c r="J37" s="27">
        <v>29025</v>
      </c>
      <c r="K37" s="27">
        <v>754050.09999999986</v>
      </c>
      <c r="M37" s="28">
        <v>16</v>
      </c>
      <c r="N37" s="27">
        <v>69394</v>
      </c>
      <c r="P37" s="27">
        <v>832369.10999999987</v>
      </c>
      <c r="Q37" s="27">
        <v>305382.80999999994</v>
      </c>
      <c r="S37" s="27">
        <f t="shared" si="1"/>
        <v>3946852.5800000005</v>
      </c>
    </row>
    <row r="38" spans="1:19" x14ac:dyDescent="0.25">
      <c r="A38" s="26">
        <f t="shared" si="2"/>
        <v>45186</v>
      </c>
      <c r="B38" s="27">
        <v>34684070.419999994</v>
      </c>
      <c r="C38" s="27">
        <v>193812.88</v>
      </c>
      <c r="D38" s="27">
        <v>2986295.1199999987</v>
      </c>
      <c r="E38" s="28">
        <v>1050</v>
      </c>
      <c r="F38" s="27">
        <f t="shared" si="0"/>
        <v>406.29865578231278</v>
      </c>
      <c r="H38" s="28">
        <v>62</v>
      </c>
      <c r="I38" s="27">
        <v>3666516</v>
      </c>
      <c r="J38" s="49">
        <v>35925</v>
      </c>
      <c r="K38" s="27">
        <v>656785.79999999993</v>
      </c>
      <c r="M38" s="28">
        <v>16</v>
      </c>
      <c r="N38" s="27">
        <v>69504</v>
      </c>
      <c r="P38" s="27">
        <v>901077.44000000006</v>
      </c>
      <c r="Q38" s="27">
        <v>130179.67</v>
      </c>
      <c r="S38" s="27">
        <f t="shared" si="1"/>
        <v>3842764.5899999985</v>
      </c>
    </row>
    <row r="39" spans="1:19" x14ac:dyDescent="0.25">
      <c r="A39" s="26">
        <f t="shared" si="2"/>
        <v>45193</v>
      </c>
      <c r="B39" s="27">
        <v>33595635.229999997</v>
      </c>
      <c r="C39" s="27">
        <v>227639.52</v>
      </c>
      <c r="D39" s="27">
        <v>2885828.0300000007</v>
      </c>
      <c r="E39" s="28">
        <v>1050</v>
      </c>
      <c r="F39" s="27">
        <f t="shared" si="0"/>
        <v>392.62966394557833</v>
      </c>
      <c r="H39" s="28">
        <v>62</v>
      </c>
      <c r="I39" s="27">
        <v>3709542</v>
      </c>
      <c r="J39" s="27">
        <v>24530</v>
      </c>
      <c r="K39" s="27">
        <v>809533.7</v>
      </c>
      <c r="M39" s="28">
        <v>16</v>
      </c>
      <c r="N39" s="27">
        <v>70186</v>
      </c>
      <c r="P39" s="27">
        <v>1079119.98</v>
      </c>
      <c r="Q39" s="27">
        <v>19102.299999999974</v>
      </c>
      <c r="S39" s="27">
        <f t="shared" si="1"/>
        <v>3784650.0300000003</v>
      </c>
    </row>
    <row r="40" spans="1:19" x14ac:dyDescent="0.25">
      <c r="A40" s="26">
        <f t="shared" si="2"/>
        <v>45200</v>
      </c>
      <c r="B40" s="27">
        <v>35796949.490000002</v>
      </c>
      <c r="C40" s="27">
        <v>228068.87</v>
      </c>
      <c r="D40" s="27">
        <v>3015551.8499999987</v>
      </c>
      <c r="E40" s="28">
        <v>1050</v>
      </c>
      <c r="F40" s="27">
        <f t="shared" si="0"/>
        <v>410.27916326530595</v>
      </c>
      <c r="H40" s="28">
        <v>62</v>
      </c>
      <c r="I40" s="27">
        <v>3875253</v>
      </c>
      <c r="J40" s="27">
        <v>28485</v>
      </c>
      <c r="K40" s="27">
        <v>736128.85000000009</v>
      </c>
      <c r="M40" s="28">
        <v>16</v>
      </c>
      <c r="N40" s="27">
        <v>69276</v>
      </c>
      <c r="P40" s="27">
        <v>900385.53</v>
      </c>
      <c r="Q40" s="27">
        <v>60663.350000000006</v>
      </c>
      <c r="S40" s="27">
        <f t="shared" si="1"/>
        <v>3881620.0499999989</v>
      </c>
    </row>
    <row r="41" spans="1:19" x14ac:dyDescent="0.25">
      <c r="A41" s="26">
        <f t="shared" si="2"/>
        <v>45207</v>
      </c>
      <c r="B41" s="27">
        <v>34101871.32</v>
      </c>
      <c r="C41" s="27">
        <v>221297.71</v>
      </c>
      <c r="D41" s="27">
        <v>3000327.6399999997</v>
      </c>
      <c r="E41" s="28">
        <v>1050</v>
      </c>
      <c r="F41" s="27">
        <f t="shared" si="0"/>
        <v>408.20784217687071</v>
      </c>
      <c r="H41" s="28">
        <v>62</v>
      </c>
      <c r="I41" s="27">
        <v>3878470</v>
      </c>
      <c r="J41" s="27">
        <v>41870</v>
      </c>
      <c r="K41" s="27">
        <v>831355.73</v>
      </c>
      <c r="M41" s="28">
        <v>16</v>
      </c>
      <c r="N41" s="27">
        <v>72331</v>
      </c>
      <c r="P41" s="27">
        <v>1073464.9099999999</v>
      </c>
      <c r="Q41" s="27">
        <v>116236.24999999997</v>
      </c>
      <c r="S41" s="27">
        <f t="shared" si="1"/>
        <v>4020250.6199999996</v>
      </c>
    </row>
    <row r="42" spans="1:19" x14ac:dyDescent="0.25">
      <c r="A42" s="26">
        <f t="shared" si="2"/>
        <v>45214</v>
      </c>
      <c r="B42" s="27">
        <v>32902886</v>
      </c>
      <c r="C42" s="27">
        <v>196056.61</v>
      </c>
      <c r="D42" s="27">
        <v>2774269.2799999993</v>
      </c>
      <c r="E42" s="28">
        <v>1050</v>
      </c>
      <c r="F42" s="27">
        <f t="shared" si="0"/>
        <v>377.45160272108836</v>
      </c>
      <c r="H42" s="28">
        <v>62</v>
      </c>
      <c r="I42" s="27">
        <v>3895847</v>
      </c>
      <c r="J42" s="27">
        <v>50470</v>
      </c>
      <c r="K42" s="27">
        <v>728568.89999999991</v>
      </c>
      <c r="M42" s="28">
        <v>16</v>
      </c>
      <c r="N42" s="27">
        <v>68117</v>
      </c>
      <c r="P42" s="27">
        <v>1001698.42</v>
      </c>
      <c r="Q42" s="49">
        <v>-50929.929999999993</v>
      </c>
      <c r="S42" s="27">
        <f t="shared" si="1"/>
        <v>3520025.2499999991</v>
      </c>
    </row>
    <row r="43" spans="1:19" x14ac:dyDescent="0.25">
      <c r="A43" s="26">
        <f t="shared" si="2"/>
        <v>45221</v>
      </c>
      <c r="B43" s="27">
        <v>34501296.039999999</v>
      </c>
      <c r="C43" s="27">
        <v>199436.57</v>
      </c>
      <c r="D43" s="27">
        <v>3124700.7699999996</v>
      </c>
      <c r="E43" s="28">
        <v>1050</v>
      </c>
      <c r="F43" s="27">
        <f t="shared" si="0"/>
        <v>425.12935646258495</v>
      </c>
      <c r="H43" s="28">
        <v>62</v>
      </c>
      <c r="I43" s="27">
        <v>4069117</v>
      </c>
      <c r="J43" s="27">
        <v>41510</v>
      </c>
      <c r="K43" s="27">
        <v>1140139.1500000001</v>
      </c>
      <c r="M43" s="28">
        <v>16</v>
      </c>
      <c r="N43" s="27">
        <v>70994</v>
      </c>
      <c r="P43" s="27">
        <v>905545.78</v>
      </c>
      <c r="Q43" s="27">
        <v>194808.99</v>
      </c>
      <c r="S43" s="27">
        <f t="shared" si="1"/>
        <v>4530642.91</v>
      </c>
    </row>
    <row r="44" spans="1:19" x14ac:dyDescent="0.25">
      <c r="A44" s="26">
        <f t="shared" si="2"/>
        <v>45228</v>
      </c>
      <c r="B44" s="27">
        <v>33587897.289999999</v>
      </c>
      <c r="C44" s="27">
        <v>195721.55</v>
      </c>
      <c r="D44" s="27">
        <v>2767276.94</v>
      </c>
      <c r="E44" s="28">
        <v>1050</v>
      </c>
      <c r="F44" s="27">
        <f t="shared" si="0"/>
        <v>376.50026394557824</v>
      </c>
      <c r="H44" s="28">
        <v>62</v>
      </c>
      <c r="I44" s="27">
        <v>3734449</v>
      </c>
      <c r="J44" s="27">
        <v>43110</v>
      </c>
      <c r="K44" s="27">
        <v>867854.55</v>
      </c>
      <c r="M44" s="28">
        <v>16</v>
      </c>
      <c r="N44" s="27">
        <v>70077</v>
      </c>
      <c r="P44" s="27">
        <v>933264.5</v>
      </c>
      <c r="Q44" s="27">
        <v>199059.57</v>
      </c>
      <c r="S44" s="27">
        <f t="shared" ref="S44:S65" si="3">D44+K44+N44+Q44</f>
        <v>3904268.06</v>
      </c>
    </row>
    <row r="45" spans="1:19" x14ac:dyDescent="0.25">
      <c r="A45" s="26">
        <f t="shared" si="2"/>
        <v>45235</v>
      </c>
      <c r="B45" s="27">
        <v>33667188.359999999</v>
      </c>
      <c r="C45" s="27">
        <v>219514.43</v>
      </c>
      <c r="D45" s="27">
        <v>2806195.2000000007</v>
      </c>
      <c r="E45" s="28">
        <v>1050</v>
      </c>
      <c r="F45" s="27">
        <f t="shared" si="0"/>
        <v>381.79526530612253</v>
      </c>
      <c r="H45" s="28">
        <v>62</v>
      </c>
      <c r="I45" s="27">
        <v>3822899</v>
      </c>
      <c r="J45" s="27">
        <v>49695</v>
      </c>
      <c r="K45" s="27">
        <v>1008612.75</v>
      </c>
      <c r="M45" s="28">
        <v>16</v>
      </c>
      <c r="N45" s="27">
        <v>72830</v>
      </c>
      <c r="P45" s="27">
        <v>1159196.29</v>
      </c>
      <c r="Q45" s="43">
        <v>9866.3400000000111</v>
      </c>
      <c r="S45" s="27">
        <f t="shared" si="3"/>
        <v>3897504.2900000005</v>
      </c>
    </row>
    <row r="46" spans="1:19" x14ac:dyDescent="0.25">
      <c r="A46" s="26">
        <f t="shared" si="2"/>
        <v>45242</v>
      </c>
      <c r="B46" s="27">
        <v>34231107.789999999</v>
      </c>
      <c r="C46" s="27">
        <v>200897.07</v>
      </c>
      <c r="D46" s="27">
        <v>2864633.7399999998</v>
      </c>
      <c r="E46" s="28">
        <v>1050</v>
      </c>
      <c r="F46" s="27">
        <f t="shared" si="0"/>
        <v>389.74608707482992</v>
      </c>
      <c r="H46" s="28">
        <v>62</v>
      </c>
      <c r="I46" s="27">
        <v>4936051</v>
      </c>
      <c r="J46" s="27">
        <v>41825</v>
      </c>
      <c r="K46" s="27">
        <v>1902109.7</v>
      </c>
      <c r="M46" s="28">
        <v>16</v>
      </c>
      <c r="N46" s="27">
        <v>76513</v>
      </c>
      <c r="P46" s="27">
        <v>1296175.17</v>
      </c>
      <c r="Q46" s="27">
        <v>33745.220000000045</v>
      </c>
      <c r="S46" s="27">
        <f t="shared" si="3"/>
        <v>4877001.6599999992</v>
      </c>
    </row>
    <row r="47" spans="1:19" x14ac:dyDescent="0.25">
      <c r="A47" s="26">
        <f t="shared" si="2"/>
        <v>45249</v>
      </c>
      <c r="B47" s="27">
        <v>32041990.679999996</v>
      </c>
      <c r="C47" s="27">
        <v>235418.03</v>
      </c>
      <c r="D47" s="27">
        <v>2514364.29</v>
      </c>
      <c r="E47" s="28">
        <v>1050</v>
      </c>
      <c r="F47" s="27">
        <f t="shared" si="0"/>
        <v>342.09037959183672</v>
      </c>
      <c r="H47" s="28">
        <v>62</v>
      </c>
      <c r="I47" s="27">
        <v>3635643</v>
      </c>
      <c r="J47" s="27">
        <v>35465</v>
      </c>
      <c r="K47" s="27">
        <v>1066274.3799999999</v>
      </c>
      <c r="M47" s="28">
        <v>16</v>
      </c>
      <c r="N47" s="27">
        <v>70331</v>
      </c>
      <c r="P47" s="27">
        <v>1436663.54</v>
      </c>
      <c r="Q47" s="27">
        <v>102097.36000000002</v>
      </c>
      <c r="S47" s="27">
        <f t="shared" si="3"/>
        <v>3753067.03</v>
      </c>
    </row>
    <row r="48" spans="1:19" x14ac:dyDescent="0.25">
      <c r="A48" s="26">
        <f t="shared" si="2"/>
        <v>45256</v>
      </c>
      <c r="B48" s="27">
        <v>34007687.479999997</v>
      </c>
      <c r="C48" s="27">
        <v>181618.43</v>
      </c>
      <c r="D48" s="27">
        <v>2786728.9499999993</v>
      </c>
      <c r="E48" s="28">
        <v>1050</v>
      </c>
      <c r="F48" s="27">
        <f t="shared" si="0"/>
        <v>379.14679591836727</v>
      </c>
      <c r="H48" s="28">
        <v>62</v>
      </c>
      <c r="I48" s="27">
        <v>3891116</v>
      </c>
      <c r="J48" s="27">
        <v>31335</v>
      </c>
      <c r="K48" s="27">
        <v>627659.12999999989</v>
      </c>
      <c r="M48" s="28">
        <v>16</v>
      </c>
      <c r="N48" s="27">
        <v>74634</v>
      </c>
      <c r="P48" s="27">
        <v>1661411.99</v>
      </c>
      <c r="Q48" s="49">
        <v>-1994.6900000000023</v>
      </c>
      <c r="S48" s="27">
        <f t="shared" si="3"/>
        <v>3487027.3899999992</v>
      </c>
    </row>
    <row r="49" spans="1:19" x14ac:dyDescent="0.25">
      <c r="A49" s="26">
        <f t="shared" si="2"/>
        <v>45263</v>
      </c>
      <c r="B49" s="27">
        <v>34381801.82</v>
      </c>
      <c r="C49" s="27">
        <v>241231.13</v>
      </c>
      <c r="D49" s="27">
        <v>2790987.0899999985</v>
      </c>
      <c r="E49" s="28">
        <v>1050</v>
      </c>
      <c r="F49" s="27">
        <f t="shared" si="0"/>
        <v>379.72613469387733</v>
      </c>
      <c r="H49" s="28">
        <v>62</v>
      </c>
      <c r="I49" s="27">
        <v>3491822</v>
      </c>
      <c r="J49" s="27">
        <v>37450</v>
      </c>
      <c r="K49" s="27">
        <v>797575.75</v>
      </c>
      <c r="M49" s="28">
        <v>16</v>
      </c>
      <c r="N49" s="27">
        <v>79583</v>
      </c>
      <c r="P49" s="50">
        <v>1495674.57</v>
      </c>
      <c r="Q49" s="27">
        <v>33524.420000000042</v>
      </c>
      <c r="S49" s="27">
        <f t="shared" si="3"/>
        <v>3701670.2599999984</v>
      </c>
    </row>
    <row r="50" spans="1:19" x14ac:dyDescent="0.25">
      <c r="A50" s="26">
        <f t="shared" si="2"/>
        <v>45270</v>
      </c>
      <c r="B50" s="27">
        <v>30600844.609999999</v>
      </c>
      <c r="C50" s="27">
        <v>215477.83</v>
      </c>
      <c r="D50" s="27">
        <v>2513850.3799999994</v>
      </c>
      <c r="E50" s="28">
        <v>1050</v>
      </c>
      <c r="F50" s="27">
        <f t="shared" si="0"/>
        <v>342.02045986394552</v>
      </c>
      <c r="H50" s="28">
        <v>62</v>
      </c>
      <c r="I50" s="27">
        <v>3474653</v>
      </c>
      <c r="J50" s="27">
        <v>56785</v>
      </c>
      <c r="K50" s="27">
        <v>684564.14999999991</v>
      </c>
      <c r="M50" s="28">
        <v>16</v>
      </c>
      <c r="N50" s="27">
        <v>71519</v>
      </c>
      <c r="P50" s="27">
        <v>909649.71</v>
      </c>
      <c r="Q50" s="49">
        <v>18354.719999999972</v>
      </c>
      <c r="S50" s="27">
        <f t="shared" si="3"/>
        <v>3288288.2499999991</v>
      </c>
    </row>
    <row r="51" spans="1:19" x14ac:dyDescent="0.25">
      <c r="A51" s="26">
        <f t="shared" si="2"/>
        <v>45277</v>
      </c>
      <c r="B51" s="27">
        <v>31000263.899999999</v>
      </c>
      <c r="C51" s="27">
        <v>184072.11</v>
      </c>
      <c r="D51" s="27">
        <v>2487958.7599999998</v>
      </c>
      <c r="E51" s="28">
        <v>1050</v>
      </c>
      <c r="F51" s="27">
        <f t="shared" si="0"/>
        <v>338.49779047619046</v>
      </c>
      <c r="H51" s="28">
        <v>62</v>
      </c>
      <c r="I51" s="27">
        <v>3721038</v>
      </c>
      <c r="J51" s="27">
        <v>40285</v>
      </c>
      <c r="K51" s="27">
        <v>1024811.2400000001</v>
      </c>
      <c r="M51" s="28">
        <v>16</v>
      </c>
      <c r="N51" s="27">
        <v>76736</v>
      </c>
      <c r="P51" s="27">
        <v>916541.21</v>
      </c>
      <c r="Q51" s="43">
        <v>71235.94</v>
      </c>
      <c r="S51" s="27">
        <f t="shared" si="3"/>
        <v>3660741.94</v>
      </c>
    </row>
    <row r="52" spans="1:19" x14ac:dyDescent="0.25">
      <c r="A52" s="26">
        <f t="shared" si="2"/>
        <v>45284</v>
      </c>
      <c r="B52" s="27">
        <v>32659150.210000001</v>
      </c>
      <c r="C52" s="27">
        <v>249367.65</v>
      </c>
      <c r="D52" s="27">
        <v>2797710.8499999996</v>
      </c>
      <c r="E52" s="28">
        <v>1050</v>
      </c>
      <c r="F52" s="27">
        <f t="shared" si="0"/>
        <v>380.64093197278908</v>
      </c>
      <c r="H52" s="28">
        <v>62</v>
      </c>
      <c r="I52" s="27">
        <v>3543393</v>
      </c>
      <c r="J52" s="27">
        <v>40375</v>
      </c>
      <c r="K52" s="27">
        <v>745779.71000000008</v>
      </c>
      <c r="M52" s="28">
        <v>16</v>
      </c>
      <c r="N52" s="27">
        <v>74893</v>
      </c>
      <c r="P52" s="27">
        <v>905331.38</v>
      </c>
      <c r="Q52" s="27">
        <v>147761.18999999994</v>
      </c>
      <c r="S52" s="27">
        <f t="shared" si="3"/>
        <v>3766144.7499999995</v>
      </c>
    </row>
    <row r="53" spans="1:19" x14ac:dyDescent="0.25">
      <c r="A53" s="26">
        <f t="shared" si="2"/>
        <v>45291</v>
      </c>
      <c r="B53" s="27">
        <v>43242027.5</v>
      </c>
      <c r="C53" s="27">
        <v>235317.97</v>
      </c>
      <c r="D53" s="27">
        <v>3463079.16</v>
      </c>
      <c r="E53" s="28">
        <v>1050</v>
      </c>
      <c r="F53" s="27">
        <f t="shared" si="0"/>
        <v>471.16723265306121</v>
      </c>
      <c r="H53" s="28">
        <v>62</v>
      </c>
      <c r="I53" s="27">
        <v>4393108</v>
      </c>
      <c r="J53" s="27">
        <v>48950</v>
      </c>
      <c r="K53" s="27">
        <v>956611.10000000009</v>
      </c>
      <c r="M53" s="28">
        <v>16</v>
      </c>
      <c r="N53" s="27">
        <v>86460</v>
      </c>
      <c r="P53" s="27">
        <v>1509430.1600000001</v>
      </c>
      <c r="Q53" s="27">
        <v>261070.59000000005</v>
      </c>
      <c r="S53" s="27">
        <f t="shared" si="3"/>
        <v>4767220.8499999996</v>
      </c>
    </row>
    <row r="54" spans="1:19" x14ac:dyDescent="0.25">
      <c r="A54" s="26">
        <f t="shared" si="2"/>
        <v>45298</v>
      </c>
      <c r="B54" s="27">
        <v>30462055.510000002</v>
      </c>
      <c r="C54" s="27">
        <v>209657.52</v>
      </c>
      <c r="D54" s="27">
        <v>2662586.6499999994</v>
      </c>
      <c r="E54" s="28">
        <v>1050</v>
      </c>
      <c r="F54" s="27">
        <f t="shared" si="0"/>
        <v>362.25668707482981</v>
      </c>
      <c r="H54" s="28">
        <v>62</v>
      </c>
      <c r="I54" s="27">
        <v>3421547</v>
      </c>
      <c r="J54" s="27">
        <v>45785</v>
      </c>
      <c r="K54" s="27">
        <v>477988.94999999995</v>
      </c>
      <c r="M54" s="28">
        <v>16</v>
      </c>
      <c r="N54" s="27">
        <v>69693</v>
      </c>
      <c r="P54" s="27">
        <v>1211366.6200000001</v>
      </c>
      <c r="Q54" s="43">
        <v>99814.7</v>
      </c>
      <c r="S54" s="27">
        <f t="shared" si="3"/>
        <v>3310083.3</v>
      </c>
    </row>
    <row r="55" spans="1:19" x14ac:dyDescent="0.25">
      <c r="A55" s="26">
        <f t="shared" si="2"/>
        <v>45305</v>
      </c>
      <c r="B55" s="27">
        <v>35475737.310000002</v>
      </c>
      <c r="C55" s="27">
        <v>207704.8</v>
      </c>
      <c r="D55" s="27">
        <v>2794988.57</v>
      </c>
      <c r="E55" s="28">
        <v>1050</v>
      </c>
      <c r="F55" s="27">
        <f t="shared" si="0"/>
        <v>380.2705537414966</v>
      </c>
      <c r="H55" s="28">
        <v>62</v>
      </c>
      <c r="I55" s="27">
        <v>4215957</v>
      </c>
      <c r="J55" s="27">
        <v>43260</v>
      </c>
      <c r="K55" s="27">
        <v>852580.25</v>
      </c>
      <c r="M55" s="28">
        <v>16</v>
      </c>
      <c r="N55" s="27">
        <v>80283</v>
      </c>
      <c r="P55" s="27">
        <v>1468022.49</v>
      </c>
      <c r="Q55" s="43">
        <v>54046.540000000008</v>
      </c>
      <c r="S55" s="27">
        <f t="shared" si="3"/>
        <v>3781898.36</v>
      </c>
    </row>
    <row r="56" spans="1:19" x14ac:dyDescent="0.25">
      <c r="A56" s="26">
        <f t="shared" si="2"/>
        <v>45312</v>
      </c>
      <c r="B56" s="27">
        <v>31512396.709999997</v>
      </c>
      <c r="C56" s="27">
        <v>181924.24</v>
      </c>
      <c r="D56" s="27">
        <v>2525284.4100000011</v>
      </c>
      <c r="E56" s="28">
        <v>1050</v>
      </c>
      <c r="F56" s="27">
        <f t="shared" si="0"/>
        <v>343.57611020408177</v>
      </c>
      <c r="H56" s="28">
        <v>62</v>
      </c>
      <c r="I56" s="27">
        <v>3407402</v>
      </c>
      <c r="J56" s="27">
        <v>42500</v>
      </c>
      <c r="K56" s="27">
        <v>725983.20000000007</v>
      </c>
      <c r="M56" s="28">
        <v>16</v>
      </c>
      <c r="N56" s="27">
        <v>75967</v>
      </c>
      <c r="P56" s="27">
        <v>1114027.01</v>
      </c>
      <c r="Q56" s="27">
        <v>115673.73000000004</v>
      </c>
      <c r="S56" s="27">
        <f t="shared" si="3"/>
        <v>3442908.3400000012</v>
      </c>
    </row>
    <row r="57" spans="1:19" x14ac:dyDescent="0.25">
      <c r="A57" s="26">
        <f t="shared" si="2"/>
        <v>45319</v>
      </c>
      <c r="B57" s="27">
        <v>34611272.269999996</v>
      </c>
      <c r="C57" s="27">
        <v>228965.85</v>
      </c>
      <c r="D57" s="27">
        <v>2955462.5299999989</v>
      </c>
      <c r="E57" s="28">
        <v>1050</v>
      </c>
      <c r="F57" s="27">
        <f>IFERROR((D57/E57/7)," ")</f>
        <v>402.10374557823116</v>
      </c>
      <c r="H57" s="28">
        <v>62</v>
      </c>
      <c r="I57" s="27">
        <v>3764443</v>
      </c>
      <c r="J57" s="27">
        <v>42510</v>
      </c>
      <c r="K57" s="27">
        <v>774962.3</v>
      </c>
      <c r="M57" s="28">
        <v>16</v>
      </c>
      <c r="N57" s="27">
        <v>75338</v>
      </c>
      <c r="P57" s="27">
        <v>1084396.9099999999</v>
      </c>
      <c r="Q57" s="27">
        <v>64635.199999999983</v>
      </c>
      <c r="S57" s="27">
        <f t="shared" si="3"/>
        <v>3870398.0299999993</v>
      </c>
    </row>
    <row r="58" spans="1:19" x14ac:dyDescent="0.25">
      <c r="A58" s="26">
        <f t="shared" si="2"/>
        <v>45326</v>
      </c>
      <c r="B58" s="27">
        <v>39270927.230000004</v>
      </c>
      <c r="C58" s="27">
        <v>300601.5</v>
      </c>
      <c r="D58" s="27">
        <v>3392633.4600000009</v>
      </c>
      <c r="E58" s="28">
        <v>1050</v>
      </c>
      <c r="F58" s="27">
        <f t="shared" ref="F58:F65" si="4">IFERROR((D58/E58/7)," ")</f>
        <v>461.58278367346946</v>
      </c>
      <c r="H58" s="28">
        <v>62</v>
      </c>
      <c r="I58" s="27">
        <v>3979653</v>
      </c>
      <c r="J58" s="27">
        <v>47650</v>
      </c>
      <c r="K58" s="27">
        <v>744787.82000000007</v>
      </c>
      <c r="M58" s="28">
        <v>16</v>
      </c>
      <c r="N58" s="27">
        <v>77476</v>
      </c>
      <c r="P58" s="27">
        <v>801626.61</v>
      </c>
      <c r="Q58" s="43">
        <v>-83421.66</v>
      </c>
      <c r="S58" s="27">
        <f t="shared" si="3"/>
        <v>4131475.620000001</v>
      </c>
    </row>
    <row r="59" spans="1:19" x14ac:dyDescent="0.25">
      <c r="A59" s="26">
        <f t="shared" si="2"/>
        <v>45333</v>
      </c>
      <c r="B59" s="27">
        <v>34719775.509999998</v>
      </c>
      <c r="C59" s="27">
        <v>235242.88</v>
      </c>
      <c r="D59" s="27">
        <v>2983695.9599999986</v>
      </c>
      <c r="E59" s="28">
        <v>1050</v>
      </c>
      <c r="F59" s="27">
        <f t="shared" si="4"/>
        <v>405.9450285714284</v>
      </c>
      <c r="H59" s="28">
        <v>62</v>
      </c>
      <c r="I59" s="27">
        <v>3830304</v>
      </c>
      <c r="J59" s="27">
        <v>43295</v>
      </c>
      <c r="K59" s="27">
        <v>645095.25</v>
      </c>
      <c r="M59" s="28">
        <v>16</v>
      </c>
      <c r="N59" s="27">
        <v>76979</v>
      </c>
      <c r="P59" s="27">
        <v>1272855.9500000002</v>
      </c>
      <c r="Q59" s="27">
        <v>567827.64999999991</v>
      </c>
      <c r="S59" s="27">
        <f t="shared" si="3"/>
        <v>4273597.8599999985</v>
      </c>
    </row>
    <row r="60" spans="1:19" s="32" customFormat="1" x14ac:dyDescent="0.25">
      <c r="A60" s="26">
        <f t="shared" si="2"/>
        <v>45340</v>
      </c>
      <c r="B60" s="27">
        <v>37119968.700000003</v>
      </c>
      <c r="C60" s="27">
        <v>211464.9</v>
      </c>
      <c r="D60" s="27">
        <v>3319911.830000001</v>
      </c>
      <c r="E60" s="28">
        <v>1050</v>
      </c>
      <c r="F60" s="27">
        <f t="shared" si="4"/>
        <v>451.68868435374168</v>
      </c>
      <c r="G60" s="30"/>
      <c r="H60" s="28">
        <v>62</v>
      </c>
      <c r="I60" s="27">
        <v>4111065</v>
      </c>
      <c r="J60" s="27">
        <v>51150</v>
      </c>
      <c r="K60" s="27">
        <v>552382.23</v>
      </c>
      <c r="L60" s="31"/>
      <c r="M60" s="28">
        <v>16</v>
      </c>
      <c r="N60" s="27">
        <v>84694</v>
      </c>
      <c r="O60" s="30"/>
      <c r="P60" s="30">
        <v>441784.74000000005</v>
      </c>
      <c r="Q60" s="43">
        <v>-678041.07000000007</v>
      </c>
      <c r="R60" s="30"/>
      <c r="S60" s="27">
        <f t="shared" si="3"/>
        <v>3278946.9900000012</v>
      </c>
    </row>
    <row r="61" spans="1:19" s="32" customFormat="1" x14ac:dyDescent="0.25">
      <c r="A61" s="26">
        <f t="shared" si="2"/>
        <v>45347</v>
      </c>
      <c r="B61" s="27">
        <v>38034541.780000001</v>
      </c>
      <c r="C61" s="27">
        <v>217416.4</v>
      </c>
      <c r="D61" s="27">
        <v>3386326.5300000003</v>
      </c>
      <c r="E61" s="28">
        <v>1050</v>
      </c>
      <c r="F61" s="27">
        <f t="shared" si="4"/>
        <v>460.72469795918369</v>
      </c>
      <c r="G61" s="30"/>
      <c r="H61" s="28">
        <v>62</v>
      </c>
      <c r="I61" s="27">
        <v>4406362</v>
      </c>
      <c r="J61" s="27">
        <v>47025</v>
      </c>
      <c r="K61" s="27">
        <v>375992.71</v>
      </c>
      <c r="L61" s="31"/>
      <c r="M61" s="28">
        <v>16</v>
      </c>
      <c r="N61" s="27">
        <v>89175</v>
      </c>
      <c r="O61" s="30"/>
      <c r="P61" s="30">
        <v>552326.16999999993</v>
      </c>
      <c r="Q61" s="43">
        <v>70908.790000000008</v>
      </c>
      <c r="R61" s="30"/>
      <c r="S61" s="27">
        <f t="shared" si="3"/>
        <v>3922403.0300000003</v>
      </c>
    </row>
    <row r="62" spans="1:19" s="32" customFormat="1" x14ac:dyDescent="0.25">
      <c r="A62" s="26">
        <f t="shared" si="2"/>
        <v>45354</v>
      </c>
      <c r="B62" s="27">
        <v>39421069.460000008</v>
      </c>
      <c r="C62" s="27">
        <v>221490.33</v>
      </c>
      <c r="D62" s="27">
        <v>3465896.92</v>
      </c>
      <c r="E62" s="28">
        <v>1050</v>
      </c>
      <c r="F62" s="27">
        <f t="shared" si="4"/>
        <v>471.55060136054419</v>
      </c>
      <c r="G62" s="30"/>
      <c r="H62" s="28">
        <v>62</v>
      </c>
      <c r="I62" s="27">
        <v>4268946</v>
      </c>
      <c r="J62" s="27">
        <v>45855</v>
      </c>
      <c r="K62" s="27">
        <v>848549</v>
      </c>
      <c r="L62" s="31"/>
      <c r="M62" s="28">
        <v>16</v>
      </c>
      <c r="N62" s="27">
        <v>81952</v>
      </c>
      <c r="O62" s="30"/>
      <c r="P62" s="30">
        <v>456683.57999999996</v>
      </c>
      <c r="Q62" s="43">
        <v>10701.529999999984</v>
      </c>
      <c r="R62" s="30"/>
      <c r="S62" s="27">
        <f t="shared" si="3"/>
        <v>4407099.45</v>
      </c>
    </row>
    <row r="63" spans="1:19" x14ac:dyDescent="0.25">
      <c r="A63" s="26">
        <f t="shared" si="2"/>
        <v>45361</v>
      </c>
      <c r="B63" s="27">
        <v>36046135.600000001</v>
      </c>
      <c r="C63" s="27">
        <v>220797.47</v>
      </c>
      <c r="D63" s="27">
        <v>2972930.11</v>
      </c>
      <c r="E63" s="28">
        <v>1050</v>
      </c>
      <c r="F63" s="27">
        <f t="shared" si="4"/>
        <v>404.4802870748299</v>
      </c>
      <c r="H63" s="28">
        <v>62</v>
      </c>
      <c r="I63" s="27">
        <v>4588976</v>
      </c>
      <c r="J63" s="27">
        <v>48030</v>
      </c>
      <c r="K63" s="27">
        <v>661353.72000000009</v>
      </c>
      <c r="M63" s="28">
        <v>16</v>
      </c>
      <c r="N63" s="27">
        <v>86953</v>
      </c>
      <c r="P63" s="27">
        <v>631320.13</v>
      </c>
      <c r="Q63" s="43">
        <v>78295.840000000026</v>
      </c>
      <c r="S63" s="27">
        <f t="shared" si="3"/>
        <v>3799532.67</v>
      </c>
    </row>
    <row r="64" spans="1:19" x14ac:dyDescent="0.25">
      <c r="A64" s="26">
        <f t="shared" si="2"/>
        <v>45368</v>
      </c>
      <c r="B64" s="27">
        <v>37100445.200000003</v>
      </c>
      <c r="C64" s="27">
        <v>218125.55</v>
      </c>
      <c r="D64" s="27">
        <v>3224019.7899999986</v>
      </c>
      <c r="E64" s="28">
        <v>1050</v>
      </c>
      <c r="F64" s="27">
        <f t="shared" si="4"/>
        <v>438.64214829931956</v>
      </c>
      <c r="H64" s="28">
        <v>62</v>
      </c>
      <c r="I64" s="27">
        <v>4415546</v>
      </c>
      <c r="J64" s="27">
        <v>47175</v>
      </c>
      <c r="K64" s="27">
        <v>911595.04999999993</v>
      </c>
      <c r="M64" s="28">
        <v>16</v>
      </c>
      <c r="N64" s="27">
        <v>67259</v>
      </c>
      <c r="P64" s="27">
        <v>579640.18000000005</v>
      </c>
      <c r="Q64" s="43">
        <v>98095.450000000012</v>
      </c>
      <c r="S64" s="27">
        <f t="shared" si="3"/>
        <v>4300969.2899999982</v>
      </c>
    </row>
    <row r="65" spans="1:21" x14ac:dyDescent="0.25">
      <c r="A65" s="26">
        <f t="shared" si="2"/>
        <v>45375</v>
      </c>
      <c r="B65" s="27">
        <v>35156996.149999999</v>
      </c>
      <c r="C65" s="27">
        <v>277852.08</v>
      </c>
      <c r="D65" s="27">
        <v>2923673.2599999988</v>
      </c>
      <c r="E65" s="28">
        <v>1050</v>
      </c>
      <c r="F65" s="27">
        <f t="shared" si="4"/>
        <v>397.77867482993179</v>
      </c>
      <c r="H65" s="28">
        <v>62</v>
      </c>
      <c r="I65" s="27">
        <v>3687576</v>
      </c>
      <c r="J65" s="27">
        <v>34270</v>
      </c>
      <c r="K65" s="27">
        <v>883722.8</v>
      </c>
      <c r="M65" s="28">
        <v>16</v>
      </c>
      <c r="N65" s="27">
        <v>59082</v>
      </c>
      <c r="P65" s="27">
        <v>679118.17</v>
      </c>
      <c r="Q65" s="43">
        <v>154251.86000000002</v>
      </c>
      <c r="S65" s="27">
        <f t="shared" si="3"/>
        <v>4020729.9199999985</v>
      </c>
    </row>
    <row r="66" spans="1:21" x14ac:dyDescent="0.25">
      <c r="A66" s="26"/>
      <c r="E66" s="28"/>
      <c r="F66" s="27" t="str">
        <f t="shared" si="0"/>
        <v xml:space="preserve"> </v>
      </c>
      <c r="H66" s="28"/>
      <c r="Q66" s="43"/>
      <c r="S66" s="30"/>
    </row>
    <row r="67" spans="1:21" ht="15.75" thickBot="1" x14ac:dyDescent="0.3">
      <c r="A67" s="8" t="s">
        <v>23</v>
      </c>
      <c r="B67" s="33">
        <f>SUM(B14:B66)</f>
        <v>1819891998.1699998</v>
      </c>
      <c r="C67" s="33">
        <f>SUM(C14:C66)</f>
        <v>11335405.460000005</v>
      </c>
      <c r="D67" s="33">
        <f>SUM(D14:D66)</f>
        <v>153906191.36000001</v>
      </c>
      <c r="E67" s="34">
        <v>1050</v>
      </c>
      <c r="F67" s="33">
        <f>IFERROR(D67/SUM(E14:E66)/7," ")</f>
        <v>402.68495907901627</v>
      </c>
      <c r="G67" s="35"/>
      <c r="H67" s="34">
        <v>62.83</v>
      </c>
      <c r="I67" s="33">
        <f>SUM(I14:I66)</f>
        <v>206630397</v>
      </c>
      <c r="J67" s="33">
        <f>SUM(J14:J66)</f>
        <v>2041635</v>
      </c>
      <c r="K67" s="33">
        <f>SUM(K14:K66)</f>
        <v>42462266.329999983</v>
      </c>
      <c r="M67" s="34">
        <f>(SUM(M14:M65)/COUNT(M14:M65))</f>
        <v>16</v>
      </c>
      <c r="N67" s="33">
        <f>SUM(N14:N66)</f>
        <v>3961643</v>
      </c>
      <c r="O67" s="35"/>
      <c r="P67" s="33">
        <f>SUM(P14:P66)</f>
        <v>42239371.520000003</v>
      </c>
      <c r="Q67" s="33">
        <f>SUM(Q14:Q66)</f>
        <v>3332719.1399999997</v>
      </c>
      <c r="S67" s="33">
        <f>SUM(S14:S66)</f>
        <v>203662819.82999995</v>
      </c>
    </row>
    <row r="68" spans="1:21" s="37" customFormat="1" ht="15.75" thickTop="1" x14ac:dyDescent="0.25">
      <c r="A68" s="8"/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  <c r="Q68" s="27"/>
      <c r="R68" s="27"/>
      <c r="S68" s="27"/>
    </row>
    <row r="69" spans="1:21" s="37" customFormat="1" x14ac:dyDescent="0.25">
      <c r="A69" s="39" t="s">
        <v>31</v>
      </c>
      <c r="B69" s="36"/>
      <c r="C69" s="36"/>
      <c r="D69" s="36"/>
      <c r="F69" s="27"/>
      <c r="G69" s="36"/>
      <c r="H69" s="38"/>
      <c r="I69" s="35"/>
      <c r="J69" s="35"/>
      <c r="K69" s="27"/>
      <c r="M69" s="28"/>
      <c r="N69" s="27"/>
      <c r="O69" s="27"/>
      <c r="P69" s="27"/>
      <c r="Q69" s="27"/>
      <c r="R69" s="27"/>
      <c r="S69" s="27"/>
    </row>
    <row r="70" spans="1:21" x14ac:dyDescent="0.25">
      <c r="A70" s="39" t="s">
        <v>32</v>
      </c>
      <c r="B70" s="8"/>
      <c r="I70" s="28"/>
      <c r="L70" s="27"/>
      <c r="M70" s="27"/>
      <c r="T70" s="27"/>
      <c r="U70" s="27"/>
    </row>
    <row r="71" spans="1:21" x14ac:dyDescent="0.25">
      <c r="A71" s="39" t="s">
        <v>33</v>
      </c>
      <c r="B71" s="40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1"/>
      <c r="R71" s="41"/>
      <c r="T71" s="27"/>
      <c r="U71" s="27"/>
    </row>
    <row r="72" spans="1:21" x14ac:dyDescent="0.25">
      <c r="A72" s="39" t="s">
        <v>41</v>
      </c>
      <c r="E72" s="28"/>
      <c r="H72" s="28"/>
    </row>
    <row r="73" spans="1:21" x14ac:dyDescent="0.25">
      <c r="A73" s="39" t="s">
        <v>40</v>
      </c>
      <c r="E73" s="28"/>
      <c r="H73" s="28"/>
    </row>
    <row r="74" spans="1:21" x14ac:dyDescent="0.25">
      <c r="E74" s="28"/>
      <c r="H74" s="28"/>
    </row>
    <row r="75" spans="1:21" x14ac:dyDescent="0.25">
      <c r="E75" s="28"/>
      <c r="H75" s="28"/>
    </row>
    <row r="76" spans="1:21" x14ac:dyDescent="0.25">
      <c r="E76" s="28"/>
      <c r="H76" s="28"/>
    </row>
    <row r="77" spans="1:21" x14ac:dyDescent="0.25">
      <c r="E77" s="28"/>
      <c r="H77" s="28"/>
    </row>
    <row r="78" spans="1:21" x14ac:dyDescent="0.25">
      <c r="E78" s="28"/>
      <c r="H78" s="28"/>
    </row>
    <row r="79" spans="1:21" x14ac:dyDescent="0.25">
      <c r="E79" s="28"/>
      <c r="H79" s="28"/>
    </row>
    <row r="80" spans="1:21" x14ac:dyDescent="0.25">
      <c r="E80" s="28"/>
      <c r="H80" s="28"/>
    </row>
    <row r="81" spans="1:24" x14ac:dyDescent="0.25">
      <c r="E81" s="28"/>
      <c r="H81" s="28"/>
    </row>
    <row r="82" spans="1:24" s="27" customFormat="1" x14ac:dyDescent="0.25">
      <c r="A82" s="8"/>
      <c r="E82" s="28"/>
      <c r="H82" s="28"/>
      <c r="L82" s="28"/>
      <c r="M82" s="28"/>
      <c r="T82" s="2"/>
      <c r="U82" s="2"/>
      <c r="V82" s="2"/>
      <c r="W82" s="2"/>
      <c r="X82" s="2"/>
    </row>
    <row r="83" spans="1:24" s="27" customFormat="1" x14ac:dyDescent="0.25">
      <c r="A83" s="8"/>
      <c r="E83" s="28"/>
      <c r="H83" s="28"/>
      <c r="L83" s="28"/>
      <c r="M83" s="28"/>
      <c r="T83" s="2"/>
      <c r="U83" s="2"/>
      <c r="V83" s="2"/>
      <c r="W83" s="2"/>
      <c r="X83" s="2"/>
    </row>
    <row r="84" spans="1:24" s="27" customFormat="1" x14ac:dyDescent="0.25">
      <c r="A84" s="8"/>
      <c r="E84" s="28"/>
      <c r="H84" s="28"/>
      <c r="L84" s="28"/>
      <c r="M84" s="28"/>
      <c r="T84" s="2"/>
      <c r="U84" s="2"/>
      <c r="V84" s="2"/>
      <c r="W84" s="2"/>
      <c r="X84" s="2"/>
    </row>
    <row r="85" spans="1:24" s="27" customFormat="1" x14ac:dyDescent="0.25">
      <c r="A85" s="8"/>
      <c r="E85" s="28"/>
      <c r="H85" s="28"/>
      <c r="L85" s="28"/>
      <c r="M85" s="28"/>
      <c r="T85" s="2"/>
      <c r="U85" s="2"/>
      <c r="V85" s="2"/>
      <c r="W85" s="2"/>
      <c r="X85" s="2"/>
    </row>
    <row r="86" spans="1:24" s="27" customFormat="1" x14ac:dyDescent="0.25">
      <c r="A86" s="8"/>
      <c r="E86" s="28"/>
      <c r="H86" s="28"/>
      <c r="L86" s="28"/>
      <c r="M86" s="28"/>
      <c r="T86" s="2"/>
      <c r="U86" s="2"/>
      <c r="V86" s="2"/>
      <c r="W86" s="2"/>
      <c r="X86" s="2"/>
    </row>
    <row r="87" spans="1:24" s="27" customFormat="1" x14ac:dyDescent="0.25">
      <c r="A87" s="8"/>
      <c r="E87" s="28"/>
      <c r="H87" s="28"/>
      <c r="L87" s="28"/>
      <c r="M87" s="28"/>
      <c r="T87" s="2"/>
      <c r="U87" s="2"/>
      <c r="V87" s="2"/>
      <c r="W87" s="2"/>
      <c r="X87" s="2"/>
    </row>
    <row r="88" spans="1:24" s="27" customFormat="1" x14ac:dyDescent="0.25">
      <c r="A88" s="8"/>
      <c r="E88" s="28"/>
      <c r="H88" s="28"/>
      <c r="L88" s="28"/>
      <c r="M88" s="28"/>
      <c r="T88" s="2"/>
      <c r="U88" s="2"/>
      <c r="V88" s="2"/>
      <c r="W88" s="2"/>
      <c r="X88" s="2"/>
    </row>
    <row r="89" spans="1:24" s="27" customFormat="1" x14ac:dyDescent="0.25">
      <c r="A89" s="8"/>
      <c r="E89" s="28"/>
      <c r="H89" s="28"/>
      <c r="L89" s="28"/>
      <c r="M89" s="28"/>
      <c r="T89" s="2"/>
      <c r="U89" s="2"/>
      <c r="V89" s="2"/>
      <c r="W89" s="2"/>
      <c r="X89" s="2"/>
    </row>
    <row r="90" spans="1:24" s="27" customFormat="1" x14ac:dyDescent="0.25">
      <c r="A90" s="8"/>
      <c r="H90" s="28"/>
      <c r="L90" s="28"/>
      <c r="M90" s="28"/>
      <c r="T90" s="2"/>
      <c r="U90" s="2"/>
      <c r="V90" s="2"/>
      <c r="W90" s="2"/>
      <c r="X90" s="2"/>
    </row>
    <row r="91" spans="1:24" s="27" customFormat="1" x14ac:dyDescent="0.25">
      <c r="A91" s="8"/>
      <c r="H91" s="28"/>
      <c r="L91" s="28"/>
      <c r="M91" s="28"/>
      <c r="T91" s="2"/>
      <c r="U91" s="2"/>
      <c r="V91" s="2"/>
      <c r="W91" s="2"/>
      <c r="X91" s="2"/>
    </row>
    <row r="92" spans="1:24" s="27" customFormat="1" x14ac:dyDescent="0.25">
      <c r="A92" s="8"/>
      <c r="H92" s="28"/>
      <c r="L92" s="28"/>
      <c r="M92" s="28"/>
      <c r="T92" s="2"/>
      <c r="U92" s="2"/>
      <c r="V92" s="2"/>
      <c r="W92" s="2"/>
      <c r="X92" s="2"/>
    </row>
    <row r="93" spans="1:24" s="27" customFormat="1" x14ac:dyDescent="0.25">
      <c r="A93" s="8"/>
      <c r="H93" s="28"/>
      <c r="L93" s="28"/>
      <c r="M93" s="28"/>
      <c r="T93" s="2"/>
      <c r="U93" s="2"/>
      <c r="V93" s="2"/>
      <c r="W93" s="2"/>
      <c r="X93" s="2"/>
    </row>
    <row r="94" spans="1:24" s="27" customFormat="1" x14ac:dyDescent="0.25">
      <c r="A94" s="8"/>
      <c r="H94" s="28"/>
      <c r="L94" s="28"/>
      <c r="M94" s="28"/>
      <c r="T94" s="2"/>
      <c r="U94" s="2"/>
      <c r="V94" s="2"/>
      <c r="W94" s="2"/>
      <c r="X94" s="2"/>
    </row>
    <row r="95" spans="1:24" s="27" customFormat="1" x14ac:dyDescent="0.25">
      <c r="A95" s="8"/>
      <c r="H95" s="28"/>
      <c r="L95" s="28"/>
      <c r="M95" s="28"/>
      <c r="T95" s="2"/>
      <c r="U95" s="2"/>
      <c r="V95" s="2"/>
      <c r="W95" s="2"/>
      <c r="X95" s="2"/>
    </row>
    <row r="96" spans="1:24" s="27" customFormat="1" x14ac:dyDescent="0.25">
      <c r="A96" s="8"/>
      <c r="H96" s="28"/>
      <c r="L96" s="28"/>
      <c r="M96" s="28"/>
      <c r="T96" s="2"/>
      <c r="U96" s="2"/>
      <c r="V96" s="2"/>
      <c r="W96" s="2"/>
      <c r="X96" s="2"/>
    </row>
    <row r="97" spans="1:24" s="27" customFormat="1" x14ac:dyDescent="0.25">
      <c r="A97" s="8"/>
      <c r="H97" s="28"/>
      <c r="L97" s="28"/>
      <c r="M97" s="28"/>
      <c r="T97" s="2"/>
      <c r="U97" s="2"/>
      <c r="V97" s="2"/>
      <c r="W97" s="2"/>
      <c r="X97" s="2"/>
    </row>
    <row r="98" spans="1:24" s="27" customFormat="1" x14ac:dyDescent="0.25">
      <c r="A98" s="8"/>
      <c r="H98" s="28"/>
      <c r="L98" s="28"/>
      <c r="M98" s="28"/>
      <c r="T98" s="2"/>
      <c r="U98" s="2"/>
      <c r="V98" s="2"/>
      <c r="W98" s="2"/>
      <c r="X98" s="2"/>
    </row>
    <row r="99" spans="1:24" s="27" customFormat="1" x14ac:dyDescent="0.25">
      <c r="A99" s="8"/>
      <c r="H99" s="28"/>
      <c r="L99" s="28"/>
      <c r="M99" s="28"/>
      <c r="T99" s="2"/>
      <c r="U99" s="2"/>
      <c r="V99" s="2"/>
      <c r="W99" s="2"/>
      <c r="X99" s="2"/>
    </row>
    <row r="100" spans="1:24" s="27" customFormat="1" x14ac:dyDescent="0.25">
      <c r="A100" s="8"/>
      <c r="H100" s="28"/>
      <c r="L100" s="28"/>
      <c r="M100" s="28"/>
      <c r="T100" s="2"/>
      <c r="U100" s="2"/>
      <c r="V100" s="2"/>
      <c r="W100" s="2"/>
      <c r="X100" s="2"/>
    </row>
    <row r="101" spans="1:24" s="27" customFormat="1" x14ac:dyDescent="0.25">
      <c r="A101" s="8"/>
      <c r="H101" s="28"/>
      <c r="L101" s="28"/>
      <c r="M101" s="28"/>
      <c r="T101" s="2"/>
      <c r="U101" s="2"/>
      <c r="V101" s="2"/>
      <c r="W101" s="2"/>
      <c r="X101" s="2"/>
    </row>
    <row r="102" spans="1:24" s="27" customFormat="1" x14ac:dyDescent="0.25">
      <c r="A102" s="8"/>
      <c r="H102" s="28"/>
      <c r="L102" s="28"/>
      <c r="M102" s="28"/>
      <c r="T102" s="2"/>
      <c r="U102" s="2"/>
      <c r="V102" s="2"/>
      <c r="W102" s="2"/>
      <c r="X102" s="2"/>
    </row>
    <row r="103" spans="1:24" s="27" customFormat="1" x14ac:dyDescent="0.25">
      <c r="A103" s="8"/>
      <c r="H103" s="28"/>
      <c r="L103" s="28"/>
      <c r="M103" s="28"/>
      <c r="T103" s="2"/>
      <c r="U103" s="2"/>
      <c r="V103" s="2"/>
      <c r="W103" s="2"/>
      <c r="X103" s="2"/>
    </row>
    <row r="104" spans="1:24" s="27" customFormat="1" x14ac:dyDescent="0.25">
      <c r="A104" s="8"/>
      <c r="H104" s="28"/>
      <c r="L104" s="28"/>
      <c r="M104" s="28"/>
      <c r="T104" s="2"/>
      <c r="U104" s="2"/>
      <c r="V104" s="2"/>
      <c r="W104" s="2"/>
      <c r="X104" s="2"/>
    </row>
    <row r="105" spans="1:24" s="27" customFormat="1" x14ac:dyDescent="0.25">
      <c r="A105" s="8"/>
      <c r="H105" s="28"/>
      <c r="L105" s="28"/>
      <c r="M105" s="28"/>
      <c r="T105" s="2"/>
      <c r="U105" s="2"/>
      <c r="V105" s="2"/>
      <c r="W105" s="2"/>
      <c r="X105" s="2"/>
    </row>
    <row r="106" spans="1:24" s="27" customFormat="1" x14ac:dyDescent="0.25">
      <c r="A106" s="8"/>
      <c r="H106" s="28"/>
      <c r="L106" s="28"/>
      <c r="M106" s="28"/>
      <c r="T106" s="2"/>
      <c r="U106" s="2"/>
      <c r="V106" s="2"/>
      <c r="W106" s="2"/>
      <c r="X106" s="2"/>
    </row>
    <row r="107" spans="1:24" s="27" customFormat="1" x14ac:dyDescent="0.25">
      <c r="A107" s="8"/>
      <c r="H107" s="28"/>
      <c r="L107" s="28"/>
      <c r="M107" s="28"/>
      <c r="T107" s="2"/>
      <c r="U107" s="2"/>
      <c r="V107" s="2"/>
      <c r="W107" s="2"/>
      <c r="X107" s="2"/>
    </row>
    <row r="108" spans="1:24" s="27" customFormat="1" x14ac:dyDescent="0.25">
      <c r="A108" s="8"/>
      <c r="H108" s="28"/>
      <c r="L108" s="28"/>
      <c r="M108" s="28"/>
      <c r="T108" s="2"/>
      <c r="U108" s="2"/>
      <c r="V108" s="2"/>
      <c r="W108" s="2"/>
      <c r="X108" s="2"/>
    </row>
    <row r="109" spans="1:24" s="27" customFormat="1" x14ac:dyDescent="0.25">
      <c r="A109" s="8"/>
      <c r="H109" s="28"/>
      <c r="L109" s="28"/>
      <c r="M109" s="28"/>
      <c r="T109" s="2"/>
      <c r="U109" s="2"/>
      <c r="V109" s="2"/>
      <c r="W109" s="2"/>
      <c r="X109" s="2"/>
    </row>
    <row r="110" spans="1:24" s="27" customFormat="1" x14ac:dyDescent="0.25">
      <c r="A110" s="8"/>
      <c r="H110" s="28"/>
      <c r="L110" s="28"/>
      <c r="M110" s="28"/>
      <c r="T110" s="2"/>
      <c r="U110" s="2"/>
      <c r="V110" s="2"/>
      <c r="W110" s="2"/>
      <c r="X110" s="2"/>
    </row>
    <row r="111" spans="1:24" s="27" customFormat="1" x14ac:dyDescent="0.25">
      <c r="A111" s="8"/>
      <c r="H111" s="28"/>
      <c r="L111" s="28"/>
      <c r="M111" s="28"/>
      <c r="T111" s="2"/>
      <c r="U111" s="2"/>
      <c r="V111" s="2"/>
      <c r="W111" s="2"/>
      <c r="X111" s="2"/>
    </row>
    <row r="112" spans="1:24" s="27" customFormat="1" x14ac:dyDescent="0.25">
      <c r="A112" s="8"/>
      <c r="H112" s="28"/>
      <c r="L112" s="28"/>
      <c r="M112" s="28"/>
      <c r="T112" s="2"/>
      <c r="U112" s="2"/>
      <c r="V112" s="2"/>
      <c r="W112" s="2"/>
      <c r="X112" s="2"/>
    </row>
    <row r="113" spans="1:24" s="27" customFormat="1" x14ac:dyDescent="0.25">
      <c r="A113" s="8"/>
      <c r="H113" s="28"/>
      <c r="L113" s="28"/>
      <c r="M113" s="28"/>
      <c r="T113" s="2"/>
      <c r="U113" s="2"/>
      <c r="V113" s="2"/>
      <c r="W113" s="2"/>
      <c r="X113" s="2"/>
    </row>
    <row r="114" spans="1:24" s="27" customFormat="1" x14ac:dyDescent="0.25">
      <c r="A114" s="8"/>
      <c r="H114" s="28"/>
      <c r="L114" s="28"/>
      <c r="M114" s="28"/>
      <c r="T114" s="2"/>
      <c r="U114" s="2"/>
      <c r="V114" s="2"/>
      <c r="W114" s="2"/>
      <c r="X114" s="2"/>
    </row>
    <row r="115" spans="1:24" s="27" customFormat="1" x14ac:dyDescent="0.25">
      <c r="A115" s="8"/>
      <c r="H115" s="28"/>
      <c r="L115" s="28"/>
      <c r="M115" s="28"/>
      <c r="T115" s="2"/>
      <c r="U115" s="2"/>
      <c r="V115" s="2"/>
      <c r="W115" s="2"/>
      <c r="X115" s="2"/>
    </row>
    <row r="116" spans="1:24" s="27" customFormat="1" x14ac:dyDescent="0.25">
      <c r="A116" s="8"/>
      <c r="H116" s="28"/>
      <c r="L116" s="28"/>
      <c r="M116" s="28"/>
      <c r="T116" s="2"/>
      <c r="U116" s="2"/>
      <c r="V116" s="2"/>
      <c r="W116" s="2"/>
      <c r="X116" s="2"/>
    </row>
    <row r="117" spans="1:24" s="27" customFormat="1" x14ac:dyDescent="0.25">
      <c r="A117" s="8"/>
      <c r="H117" s="28"/>
      <c r="L117" s="28"/>
      <c r="M117" s="28"/>
      <c r="T117" s="2"/>
      <c r="U117" s="2"/>
      <c r="V117" s="2"/>
      <c r="W117" s="2"/>
      <c r="X117" s="2"/>
    </row>
    <row r="118" spans="1:24" s="27" customFormat="1" x14ac:dyDescent="0.25">
      <c r="A118" s="8"/>
      <c r="H118" s="28"/>
      <c r="L118" s="28"/>
      <c r="M118" s="28"/>
      <c r="T118" s="2"/>
      <c r="U118" s="2"/>
      <c r="V118" s="2"/>
      <c r="W118" s="2"/>
      <c r="X118" s="2"/>
    </row>
    <row r="119" spans="1:24" s="27" customFormat="1" x14ac:dyDescent="0.25">
      <c r="A119" s="8"/>
      <c r="H119" s="28"/>
      <c r="L119" s="28"/>
      <c r="M119" s="28"/>
      <c r="T119" s="2"/>
      <c r="U119" s="2"/>
      <c r="V119" s="2"/>
      <c r="W119" s="2"/>
      <c r="X119" s="2"/>
    </row>
    <row r="120" spans="1:24" s="27" customFormat="1" x14ac:dyDescent="0.25">
      <c r="A120" s="8"/>
      <c r="H120" s="28"/>
      <c r="L120" s="28"/>
      <c r="M120" s="28"/>
      <c r="T120" s="2"/>
      <c r="U120" s="2"/>
      <c r="V120" s="2"/>
      <c r="W120" s="2"/>
      <c r="X120" s="2"/>
    </row>
    <row r="121" spans="1:24" s="27" customFormat="1" x14ac:dyDescent="0.25">
      <c r="A121" s="8"/>
      <c r="H121" s="28"/>
      <c r="L121" s="28"/>
      <c r="M121" s="28"/>
      <c r="T121" s="2"/>
      <c r="U121" s="2"/>
      <c r="V121" s="2"/>
      <c r="W121" s="2"/>
      <c r="X121" s="2"/>
    </row>
    <row r="122" spans="1:24" s="27" customFormat="1" x14ac:dyDescent="0.25">
      <c r="A122" s="8"/>
      <c r="H122" s="28"/>
      <c r="L122" s="28"/>
      <c r="M122" s="28"/>
      <c r="T122" s="2"/>
      <c r="U122" s="2"/>
      <c r="V122" s="2"/>
      <c r="W122" s="2"/>
      <c r="X122" s="2"/>
    </row>
    <row r="123" spans="1:24" s="27" customFormat="1" x14ac:dyDescent="0.25">
      <c r="A123" s="8"/>
      <c r="H123" s="28"/>
      <c r="L123" s="28"/>
      <c r="M123" s="28"/>
      <c r="T123" s="2"/>
      <c r="U123" s="2"/>
      <c r="V123" s="2"/>
      <c r="W123" s="2"/>
      <c r="X123" s="2"/>
    </row>
    <row r="124" spans="1:24" s="27" customFormat="1" x14ac:dyDescent="0.25">
      <c r="A124" s="8"/>
      <c r="H124" s="28"/>
      <c r="L124" s="28"/>
      <c r="M124" s="28"/>
      <c r="T124" s="2"/>
      <c r="U124" s="2"/>
      <c r="V124" s="2"/>
      <c r="W124" s="2"/>
      <c r="X124" s="2"/>
    </row>
    <row r="125" spans="1:24" s="27" customFormat="1" x14ac:dyDescent="0.25">
      <c r="A125" s="8"/>
      <c r="H125" s="28"/>
      <c r="L125" s="28"/>
      <c r="M125" s="28"/>
      <c r="T125" s="2"/>
      <c r="U125" s="2"/>
      <c r="V125" s="2"/>
      <c r="W125" s="2"/>
      <c r="X125" s="2"/>
    </row>
    <row r="126" spans="1:24" s="27" customFormat="1" x14ac:dyDescent="0.25">
      <c r="A126" s="8"/>
      <c r="H126" s="28"/>
      <c r="L126" s="28"/>
      <c r="M126" s="28"/>
      <c r="T126" s="2"/>
      <c r="U126" s="2"/>
      <c r="V126" s="2"/>
      <c r="W126" s="2"/>
      <c r="X126" s="2"/>
    </row>
    <row r="127" spans="1:24" s="27" customFormat="1" x14ac:dyDescent="0.25">
      <c r="A127" s="8"/>
      <c r="H127" s="28"/>
      <c r="L127" s="28"/>
      <c r="M127" s="28"/>
      <c r="T127" s="2"/>
      <c r="U127" s="2"/>
      <c r="V127" s="2"/>
      <c r="W127" s="2"/>
      <c r="X127" s="2"/>
    </row>
    <row r="128" spans="1:24" s="27" customFormat="1" x14ac:dyDescent="0.25">
      <c r="A128" s="8"/>
      <c r="H128" s="28"/>
      <c r="L128" s="28"/>
      <c r="M128" s="28"/>
      <c r="T128" s="2"/>
      <c r="U128" s="2"/>
      <c r="V128" s="2"/>
      <c r="W128" s="2"/>
      <c r="X128" s="2"/>
    </row>
    <row r="129" spans="1:24" s="27" customFormat="1" x14ac:dyDescent="0.25">
      <c r="A129" s="8"/>
      <c r="H129" s="28"/>
      <c r="L129" s="28"/>
      <c r="M129" s="28"/>
      <c r="T129" s="2"/>
      <c r="U129" s="2"/>
      <c r="V129" s="2"/>
      <c r="W129" s="2"/>
      <c r="X129" s="2"/>
    </row>
    <row r="130" spans="1:24" s="27" customFormat="1" x14ac:dyDescent="0.25">
      <c r="A130" s="8"/>
      <c r="H130" s="28"/>
      <c r="L130" s="28"/>
      <c r="M130" s="28"/>
      <c r="T130" s="2"/>
      <c r="U130" s="2"/>
      <c r="V130" s="2"/>
      <c r="W130" s="2"/>
      <c r="X130" s="2"/>
    </row>
    <row r="131" spans="1:24" s="27" customFormat="1" x14ac:dyDescent="0.25">
      <c r="A131" s="8"/>
      <c r="H131" s="28"/>
      <c r="L131" s="28"/>
      <c r="M131" s="28"/>
      <c r="T131" s="2"/>
      <c r="U131" s="2"/>
      <c r="V131" s="2"/>
      <c r="W131" s="2"/>
      <c r="X131" s="2"/>
    </row>
    <row r="132" spans="1:24" s="27" customFormat="1" x14ac:dyDescent="0.25">
      <c r="A132" s="8"/>
      <c r="H132" s="28"/>
      <c r="L132" s="28"/>
      <c r="M132" s="28"/>
      <c r="T132" s="2"/>
      <c r="U132" s="2"/>
      <c r="V132" s="2"/>
      <c r="W132" s="2"/>
      <c r="X132" s="2"/>
    </row>
    <row r="133" spans="1:24" s="27" customFormat="1" x14ac:dyDescent="0.25">
      <c r="A133" s="8"/>
      <c r="H133" s="28"/>
      <c r="L133" s="28"/>
      <c r="M133" s="28"/>
      <c r="T133" s="2"/>
      <c r="U133" s="2"/>
      <c r="V133" s="2"/>
      <c r="W133" s="2"/>
      <c r="X133" s="2"/>
    </row>
    <row r="134" spans="1:24" s="27" customFormat="1" x14ac:dyDescent="0.25">
      <c r="A134" s="8"/>
      <c r="H134" s="28"/>
      <c r="L134" s="28"/>
      <c r="M134" s="28"/>
      <c r="T134" s="2"/>
      <c r="U134" s="2"/>
      <c r="V134" s="2"/>
      <c r="W134" s="2"/>
      <c r="X134" s="2"/>
    </row>
    <row r="135" spans="1:24" s="27" customFormat="1" x14ac:dyDescent="0.25">
      <c r="A135" s="8"/>
      <c r="H135" s="28"/>
      <c r="L135" s="28"/>
      <c r="M135" s="28"/>
      <c r="T135" s="2"/>
      <c r="U135" s="2"/>
      <c r="V135" s="2"/>
      <c r="W135" s="2"/>
      <c r="X135" s="2"/>
    </row>
    <row r="136" spans="1:24" s="27" customFormat="1" x14ac:dyDescent="0.25">
      <c r="A136" s="8"/>
      <c r="H136" s="28"/>
      <c r="L136" s="28"/>
      <c r="M136" s="28"/>
      <c r="T136" s="2"/>
      <c r="U136" s="2"/>
      <c r="V136" s="2"/>
      <c r="W136" s="2"/>
      <c r="X136" s="2"/>
    </row>
    <row r="137" spans="1:24" s="27" customFormat="1" x14ac:dyDescent="0.25">
      <c r="A137" s="8"/>
      <c r="H137" s="28"/>
      <c r="L137" s="28"/>
      <c r="M137" s="28"/>
      <c r="T137" s="2"/>
      <c r="U137" s="2"/>
      <c r="V137" s="2"/>
      <c r="W137" s="2"/>
      <c r="X137" s="2"/>
    </row>
    <row r="138" spans="1:24" s="27" customFormat="1" x14ac:dyDescent="0.25">
      <c r="A138" s="8"/>
      <c r="H138" s="28"/>
      <c r="L138" s="28"/>
      <c r="M138" s="28"/>
      <c r="T138" s="2"/>
      <c r="U138" s="2"/>
      <c r="V138" s="2"/>
      <c r="W138" s="2"/>
      <c r="X138" s="2"/>
    </row>
    <row r="139" spans="1:24" s="27" customFormat="1" x14ac:dyDescent="0.25">
      <c r="A139" s="8"/>
      <c r="H139" s="28"/>
      <c r="L139" s="28"/>
      <c r="M139" s="28"/>
      <c r="T139" s="2"/>
      <c r="U139" s="2"/>
      <c r="V139" s="2"/>
      <c r="W139" s="2"/>
      <c r="X139" s="2"/>
    </row>
    <row r="140" spans="1:24" s="27" customFormat="1" x14ac:dyDescent="0.25">
      <c r="A140" s="8"/>
      <c r="H140" s="28"/>
      <c r="L140" s="28"/>
      <c r="M140" s="28"/>
      <c r="T140" s="2"/>
      <c r="U140" s="2"/>
      <c r="V140" s="2"/>
      <c r="W140" s="2"/>
      <c r="X140" s="2"/>
    </row>
    <row r="141" spans="1:24" s="27" customFormat="1" x14ac:dyDescent="0.25">
      <c r="A141" s="8"/>
      <c r="H141" s="28"/>
      <c r="L141" s="28"/>
      <c r="M141" s="28"/>
      <c r="T141" s="2"/>
      <c r="U141" s="2"/>
      <c r="V141" s="2"/>
      <c r="W141" s="2"/>
      <c r="X141" s="2"/>
    </row>
    <row r="142" spans="1:24" s="27" customFormat="1" x14ac:dyDescent="0.25">
      <c r="A142" s="8"/>
      <c r="H142" s="28"/>
      <c r="L142" s="28"/>
      <c r="M142" s="28"/>
      <c r="T142" s="2"/>
      <c r="U142" s="2"/>
      <c r="V142" s="2"/>
      <c r="W142" s="2"/>
      <c r="X142" s="2"/>
    </row>
    <row r="143" spans="1:24" s="27" customFormat="1" x14ac:dyDescent="0.25">
      <c r="A143" s="8"/>
      <c r="H143" s="28"/>
      <c r="L143" s="28"/>
      <c r="M143" s="28"/>
      <c r="T143" s="2"/>
      <c r="U143" s="2"/>
      <c r="V143" s="2"/>
      <c r="W143" s="2"/>
      <c r="X143" s="2"/>
    </row>
    <row r="144" spans="1:24" s="27" customFormat="1" x14ac:dyDescent="0.25">
      <c r="A144" s="8"/>
      <c r="H144" s="28"/>
      <c r="L144" s="28"/>
      <c r="M144" s="28"/>
      <c r="T144" s="2"/>
      <c r="U144" s="2"/>
      <c r="V144" s="2"/>
      <c r="W144" s="2"/>
      <c r="X144" s="2"/>
    </row>
    <row r="145" spans="1:24" s="27" customFormat="1" x14ac:dyDescent="0.25">
      <c r="A145" s="8"/>
      <c r="H145" s="28"/>
      <c r="L145" s="28"/>
      <c r="M145" s="28"/>
      <c r="T145" s="2"/>
      <c r="U145" s="2"/>
      <c r="V145" s="2"/>
      <c r="W145" s="2"/>
      <c r="X145" s="2"/>
    </row>
    <row r="146" spans="1:24" s="27" customFormat="1" x14ac:dyDescent="0.25">
      <c r="A146" s="8"/>
      <c r="H146" s="28"/>
      <c r="L146" s="28"/>
      <c r="M146" s="28"/>
      <c r="T146" s="2"/>
      <c r="U146" s="2"/>
      <c r="V146" s="2"/>
      <c r="W146" s="2"/>
      <c r="X146" s="2"/>
    </row>
    <row r="147" spans="1:24" s="27" customFormat="1" x14ac:dyDescent="0.25">
      <c r="A147" s="8"/>
      <c r="H147" s="28"/>
      <c r="L147" s="28"/>
      <c r="M147" s="28"/>
      <c r="T147" s="2"/>
      <c r="U147" s="2"/>
      <c r="V147" s="2"/>
      <c r="W147" s="2"/>
      <c r="X147" s="2"/>
    </row>
    <row r="148" spans="1:24" s="27" customFormat="1" x14ac:dyDescent="0.25">
      <c r="A148" s="8"/>
      <c r="H148" s="28"/>
      <c r="L148" s="28"/>
      <c r="M148" s="28"/>
      <c r="T148" s="2"/>
      <c r="U148" s="2"/>
      <c r="V148" s="2"/>
      <c r="W148" s="2"/>
      <c r="X148" s="2"/>
    </row>
    <row r="149" spans="1:24" s="27" customFormat="1" x14ac:dyDescent="0.25">
      <c r="A149" s="8"/>
      <c r="H149" s="28"/>
      <c r="L149" s="28"/>
      <c r="M149" s="28"/>
      <c r="T149" s="2"/>
      <c r="U149" s="2"/>
      <c r="V149" s="2"/>
      <c r="W149" s="2"/>
      <c r="X149" s="2"/>
    </row>
    <row r="150" spans="1:24" s="27" customFormat="1" x14ac:dyDescent="0.25">
      <c r="A150" s="8"/>
      <c r="H150" s="28"/>
      <c r="L150" s="28"/>
      <c r="M150" s="28"/>
      <c r="T150" s="2"/>
      <c r="U150" s="2"/>
      <c r="V150" s="2"/>
      <c r="W150" s="2"/>
      <c r="X150" s="2"/>
    </row>
    <row r="151" spans="1:24" s="27" customFormat="1" x14ac:dyDescent="0.25">
      <c r="A151" s="8"/>
      <c r="H151" s="28"/>
      <c r="L151" s="28"/>
      <c r="M151" s="28"/>
      <c r="T151" s="2"/>
      <c r="U151" s="2"/>
      <c r="V151" s="2"/>
      <c r="W151" s="2"/>
      <c r="X151" s="2"/>
    </row>
    <row r="152" spans="1:24" s="27" customFormat="1" x14ac:dyDescent="0.25">
      <c r="A152" s="8"/>
      <c r="H152" s="28"/>
      <c r="L152" s="28"/>
      <c r="M152" s="28"/>
      <c r="T152" s="2"/>
      <c r="U152" s="2"/>
      <c r="V152" s="2"/>
      <c r="W152" s="2"/>
      <c r="X152" s="2"/>
    </row>
    <row r="153" spans="1:24" s="27" customFormat="1" x14ac:dyDescent="0.25">
      <c r="A153" s="8"/>
      <c r="H153" s="28"/>
      <c r="L153" s="28"/>
      <c r="M153" s="28"/>
      <c r="T153" s="2"/>
      <c r="U153" s="2"/>
      <c r="V153" s="2"/>
      <c r="W153" s="2"/>
      <c r="X153" s="2"/>
    </row>
    <row r="154" spans="1:24" s="27" customFormat="1" x14ac:dyDescent="0.25">
      <c r="A154" s="8"/>
      <c r="H154" s="28"/>
      <c r="L154" s="28"/>
      <c r="M154" s="28"/>
      <c r="T154" s="2"/>
      <c r="U154" s="2"/>
      <c r="V154" s="2"/>
      <c r="W154" s="2"/>
      <c r="X154" s="2"/>
    </row>
    <row r="155" spans="1:24" s="27" customFormat="1" x14ac:dyDescent="0.25">
      <c r="A155" s="8"/>
      <c r="H155" s="28"/>
      <c r="L155" s="28"/>
      <c r="M155" s="28"/>
      <c r="T155" s="2"/>
      <c r="U155" s="2"/>
      <c r="V155" s="2"/>
      <c r="W155" s="2"/>
      <c r="X155" s="2"/>
    </row>
    <row r="156" spans="1:24" s="27" customFormat="1" x14ac:dyDescent="0.25">
      <c r="A156" s="8"/>
      <c r="H156" s="28"/>
      <c r="L156" s="28"/>
      <c r="M156" s="28"/>
      <c r="T156" s="2"/>
      <c r="U156" s="2"/>
      <c r="V156" s="2"/>
      <c r="W156" s="2"/>
      <c r="X156" s="2"/>
    </row>
    <row r="157" spans="1:24" s="27" customFormat="1" x14ac:dyDescent="0.25">
      <c r="A157" s="8"/>
      <c r="H157" s="28"/>
      <c r="L157" s="28"/>
      <c r="M157" s="28"/>
      <c r="T157" s="2"/>
      <c r="U157" s="2"/>
      <c r="V157" s="2"/>
      <c r="W157" s="2"/>
      <c r="X157" s="2"/>
    </row>
    <row r="158" spans="1:24" s="27" customFormat="1" x14ac:dyDescent="0.25">
      <c r="A158" s="8"/>
      <c r="H158" s="28"/>
      <c r="L158" s="28"/>
      <c r="M158" s="28"/>
      <c r="T158" s="2"/>
      <c r="U158" s="2"/>
      <c r="V158" s="2"/>
      <c r="W158" s="2"/>
      <c r="X158" s="2"/>
    </row>
    <row r="159" spans="1:24" s="27" customFormat="1" x14ac:dyDescent="0.25">
      <c r="A159" s="8"/>
      <c r="H159" s="28"/>
      <c r="L159" s="28"/>
      <c r="M159" s="28"/>
      <c r="T159" s="2"/>
      <c r="U159" s="2"/>
      <c r="V159" s="2"/>
      <c r="W159" s="2"/>
      <c r="X159" s="2"/>
    </row>
    <row r="160" spans="1:24" s="27" customFormat="1" x14ac:dyDescent="0.25">
      <c r="A160" s="8"/>
      <c r="H160" s="28"/>
      <c r="L160" s="28"/>
      <c r="M160" s="28"/>
      <c r="T160" s="2"/>
      <c r="U160" s="2"/>
      <c r="V160" s="2"/>
      <c r="W160" s="2"/>
      <c r="X160" s="2"/>
    </row>
    <row r="161" spans="1:24" s="27" customFormat="1" x14ac:dyDescent="0.25">
      <c r="A161" s="8"/>
      <c r="H161" s="28"/>
      <c r="L161" s="28"/>
      <c r="M161" s="28"/>
      <c r="T161" s="2"/>
      <c r="U161" s="2"/>
      <c r="V161" s="2"/>
      <c r="W161" s="2"/>
      <c r="X161" s="2"/>
    </row>
    <row r="162" spans="1:24" s="27" customFormat="1" x14ac:dyDescent="0.25">
      <c r="A162" s="8"/>
      <c r="H162" s="28"/>
      <c r="L162" s="28"/>
      <c r="M162" s="28"/>
      <c r="T162" s="2"/>
      <c r="U162" s="2"/>
      <c r="V162" s="2"/>
      <c r="W162" s="2"/>
      <c r="X162" s="2"/>
    </row>
    <row r="163" spans="1:24" s="27" customFormat="1" x14ac:dyDescent="0.25">
      <c r="A163" s="8"/>
      <c r="H163" s="28"/>
      <c r="L163" s="28"/>
      <c r="M163" s="28"/>
      <c r="T163" s="2"/>
      <c r="U163" s="2"/>
      <c r="V163" s="2"/>
      <c r="W163" s="2"/>
      <c r="X163" s="2"/>
    </row>
    <row r="164" spans="1:24" s="27" customFormat="1" x14ac:dyDescent="0.25">
      <c r="A164" s="8"/>
      <c r="H164" s="28"/>
      <c r="L164" s="28"/>
      <c r="M164" s="28"/>
      <c r="T164" s="2"/>
      <c r="U164" s="2"/>
      <c r="V164" s="2"/>
      <c r="W164" s="2"/>
      <c r="X164" s="2"/>
    </row>
    <row r="165" spans="1:24" s="27" customFormat="1" x14ac:dyDescent="0.25">
      <c r="A165" s="8"/>
      <c r="H165" s="28"/>
      <c r="L165" s="28"/>
      <c r="M165" s="28"/>
      <c r="T165" s="2"/>
      <c r="U165" s="2"/>
      <c r="V165" s="2"/>
      <c r="W165" s="2"/>
      <c r="X165" s="2"/>
    </row>
    <row r="166" spans="1:24" s="27" customFormat="1" x14ac:dyDescent="0.25">
      <c r="A166" s="8"/>
      <c r="H166" s="28"/>
      <c r="L166" s="28"/>
      <c r="M166" s="28"/>
      <c r="T166" s="2"/>
      <c r="U166" s="2"/>
      <c r="V166" s="2"/>
      <c r="W166" s="2"/>
      <c r="X166" s="2"/>
    </row>
    <row r="167" spans="1:24" s="27" customFormat="1" x14ac:dyDescent="0.25">
      <c r="A167" s="8"/>
      <c r="H167" s="28"/>
      <c r="L167" s="28"/>
      <c r="M167" s="28"/>
      <c r="T167" s="2"/>
      <c r="U167" s="2"/>
      <c r="V167" s="2"/>
      <c r="W167" s="2"/>
      <c r="X167" s="2"/>
    </row>
    <row r="168" spans="1:24" s="27" customFormat="1" x14ac:dyDescent="0.25">
      <c r="A168" s="8"/>
      <c r="H168" s="28"/>
      <c r="L168" s="28"/>
      <c r="M168" s="28"/>
      <c r="T168" s="2"/>
      <c r="U168" s="2"/>
      <c r="V168" s="2"/>
      <c r="W168" s="2"/>
      <c r="X168" s="2"/>
    </row>
    <row r="169" spans="1:24" s="27" customFormat="1" x14ac:dyDescent="0.25">
      <c r="A169" s="8"/>
      <c r="H169" s="28"/>
      <c r="L169" s="28"/>
      <c r="M169" s="28"/>
      <c r="T169" s="2"/>
      <c r="U169" s="2"/>
      <c r="V169" s="2"/>
      <c r="W169" s="2"/>
      <c r="X169" s="2"/>
    </row>
    <row r="170" spans="1:24" s="27" customFormat="1" x14ac:dyDescent="0.25">
      <c r="A170" s="8"/>
      <c r="H170" s="28"/>
      <c r="L170" s="28"/>
      <c r="M170" s="28"/>
      <c r="T170" s="2"/>
      <c r="U170" s="2"/>
      <c r="V170" s="2"/>
      <c r="W170" s="2"/>
      <c r="X170" s="2"/>
    </row>
    <row r="171" spans="1:24" s="27" customFormat="1" x14ac:dyDescent="0.25">
      <c r="A171" s="8"/>
      <c r="H171" s="28"/>
      <c r="L171" s="28"/>
      <c r="M171" s="28"/>
      <c r="T171" s="2"/>
      <c r="U171" s="2"/>
      <c r="V171" s="2"/>
      <c r="W171" s="2"/>
      <c r="X171" s="2"/>
    </row>
    <row r="172" spans="1:24" s="27" customFormat="1" x14ac:dyDescent="0.25">
      <c r="A172" s="8"/>
      <c r="H172" s="28"/>
      <c r="L172" s="28"/>
      <c r="M172" s="28"/>
      <c r="T172" s="2"/>
      <c r="U172" s="2"/>
      <c r="V172" s="2"/>
      <c r="W172" s="2"/>
      <c r="X172" s="2"/>
    </row>
  </sheetData>
  <mergeCells count="10">
    <mergeCell ref="B10:F10"/>
    <mergeCell ref="H10:K10"/>
    <mergeCell ref="M10:N10"/>
    <mergeCell ref="P10:Q10"/>
    <mergeCell ref="A1:S1"/>
    <mergeCell ref="A2:S2"/>
    <mergeCell ref="A3:S3"/>
    <mergeCell ref="A4:S4"/>
    <mergeCell ref="A5:S5"/>
    <mergeCell ref="A8:S8"/>
  </mergeCells>
  <hyperlinks>
    <hyperlink ref="A4" r:id="rId1" xr:uid="{2B94CABF-0005-4EA7-AAF9-4D9D017794F0}"/>
  </hyperlinks>
  <pageMargins left="0" right="0" top="0.25" bottom="0.25" header="0.3" footer="0.3"/>
  <pageSetup scale="58" orientation="portrait" r:id="rId2"/>
  <ignoredErrors>
    <ignoredError sqref="F67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5FF33-4440-4365-AD8C-90DDA8B3829A}">
  <sheetPr>
    <pageSetUpPr fitToPage="1"/>
  </sheetPr>
  <dimension ref="A1:X172"/>
  <sheetViews>
    <sheetView workbookViewId="0">
      <pane xSplit="1" ySplit="13" topLeftCell="B56" activePane="bottomRight" state="frozen"/>
      <selection activeCell="B33" sqref="B33"/>
      <selection pane="topRight" activeCell="B33" sqref="B33"/>
      <selection pane="bottomLeft" activeCell="B33" sqref="B33"/>
      <selection pane="bottomRight" activeCell="S65" sqref="S65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2.85546875" style="27" bestFit="1" customWidth="1"/>
    <col min="5" max="5" width="8.28515625" style="27" customWidth="1"/>
    <col min="6" max="6" width="8.140625" style="27" customWidth="1"/>
    <col min="7" max="7" width="2.5703125" style="27" customWidth="1"/>
    <col min="8" max="8" width="7.7109375" style="27" customWidth="1"/>
    <col min="9" max="9" width="12.85546875" style="27" customWidth="1"/>
    <col min="10" max="10" width="11.5703125" style="27" customWidth="1"/>
    <col min="11" max="11" width="11.85546875" style="27" customWidth="1"/>
    <col min="12" max="12" width="2" style="28" customWidth="1"/>
    <col min="13" max="13" width="8.28515625" style="28" customWidth="1"/>
    <col min="14" max="14" width="11" style="27" customWidth="1"/>
    <col min="15" max="15" width="1.85546875" style="27" customWidth="1"/>
    <col min="16" max="16" width="11.85546875" style="27" bestFit="1" customWidth="1"/>
    <col min="17" max="17" width="11.5703125" style="27" customWidth="1"/>
    <col min="18" max="18" width="1.85546875" style="27" customWidth="1"/>
    <col min="19" max="19" width="12.85546875" style="27" customWidth="1"/>
    <col min="20" max="261" width="8.7109375" style="2"/>
    <col min="262" max="262" width="11.85546875" style="2" customWidth="1"/>
    <col min="263" max="264" width="12.7109375" style="2" customWidth="1"/>
    <col min="265" max="265" width="10" style="2" customWidth="1"/>
    <col min="266" max="266" width="8.5703125" style="2" customWidth="1"/>
    <col min="267" max="267" width="2.5703125" style="2" customWidth="1"/>
    <col min="268" max="268" width="8.85546875" style="2" customWidth="1"/>
    <col min="269" max="269" width="14.7109375" style="2" customWidth="1"/>
    <col min="270" max="270" width="12.140625" style="2" customWidth="1"/>
    <col min="271" max="271" width="2" style="2" customWidth="1"/>
    <col min="272" max="272" width="11.28515625" style="2" customWidth="1"/>
    <col min="273" max="273" width="12" style="2" customWidth="1"/>
    <col min="274" max="274" width="1.85546875" style="2" customWidth="1"/>
    <col min="275" max="275" width="11.7109375" style="2" customWidth="1"/>
    <col min="276" max="517" width="8.7109375" style="2"/>
    <col min="518" max="518" width="11.85546875" style="2" customWidth="1"/>
    <col min="519" max="520" width="12.7109375" style="2" customWidth="1"/>
    <col min="521" max="521" width="10" style="2" customWidth="1"/>
    <col min="522" max="522" width="8.5703125" style="2" customWidth="1"/>
    <col min="523" max="523" width="2.5703125" style="2" customWidth="1"/>
    <col min="524" max="524" width="8.85546875" style="2" customWidth="1"/>
    <col min="525" max="525" width="14.7109375" style="2" customWidth="1"/>
    <col min="526" max="526" width="12.140625" style="2" customWidth="1"/>
    <col min="527" max="527" width="2" style="2" customWidth="1"/>
    <col min="528" max="528" width="11.28515625" style="2" customWidth="1"/>
    <col min="529" max="529" width="12" style="2" customWidth="1"/>
    <col min="530" max="530" width="1.85546875" style="2" customWidth="1"/>
    <col min="531" max="531" width="11.7109375" style="2" customWidth="1"/>
    <col min="532" max="773" width="8.7109375" style="2"/>
    <col min="774" max="774" width="11.85546875" style="2" customWidth="1"/>
    <col min="775" max="776" width="12.7109375" style="2" customWidth="1"/>
    <col min="777" max="777" width="10" style="2" customWidth="1"/>
    <col min="778" max="778" width="8.5703125" style="2" customWidth="1"/>
    <col min="779" max="779" width="2.5703125" style="2" customWidth="1"/>
    <col min="780" max="780" width="8.85546875" style="2" customWidth="1"/>
    <col min="781" max="781" width="14.7109375" style="2" customWidth="1"/>
    <col min="782" max="782" width="12.140625" style="2" customWidth="1"/>
    <col min="783" max="783" width="2" style="2" customWidth="1"/>
    <col min="784" max="784" width="11.28515625" style="2" customWidth="1"/>
    <col min="785" max="785" width="12" style="2" customWidth="1"/>
    <col min="786" max="786" width="1.85546875" style="2" customWidth="1"/>
    <col min="787" max="787" width="11.7109375" style="2" customWidth="1"/>
    <col min="788" max="1029" width="8.7109375" style="2"/>
    <col min="1030" max="1030" width="11.85546875" style="2" customWidth="1"/>
    <col min="1031" max="1032" width="12.7109375" style="2" customWidth="1"/>
    <col min="1033" max="1033" width="10" style="2" customWidth="1"/>
    <col min="1034" max="1034" width="8.5703125" style="2" customWidth="1"/>
    <col min="1035" max="1035" width="2.5703125" style="2" customWidth="1"/>
    <col min="1036" max="1036" width="8.85546875" style="2" customWidth="1"/>
    <col min="1037" max="1037" width="14.7109375" style="2" customWidth="1"/>
    <col min="1038" max="1038" width="12.140625" style="2" customWidth="1"/>
    <col min="1039" max="1039" width="2" style="2" customWidth="1"/>
    <col min="1040" max="1040" width="11.28515625" style="2" customWidth="1"/>
    <col min="1041" max="1041" width="12" style="2" customWidth="1"/>
    <col min="1042" max="1042" width="1.85546875" style="2" customWidth="1"/>
    <col min="1043" max="1043" width="11.7109375" style="2" customWidth="1"/>
    <col min="1044" max="1285" width="8.7109375" style="2"/>
    <col min="1286" max="1286" width="11.85546875" style="2" customWidth="1"/>
    <col min="1287" max="1288" width="12.7109375" style="2" customWidth="1"/>
    <col min="1289" max="1289" width="10" style="2" customWidth="1"/>
    <col min="1290" max="1290" width="8.5703125" style="2" customWidth="1"/>
    <col min="1291" max="1291" width="2.5703125" style="2" customWidth="1"/>
    <col min="1292" max="1292" width="8.85546875" style="2" customWidth="1"/>
    <col min="1293" max="1293" width="14.7109375" style="2" customWidth="1"/>
    <col min="1294" max="1294" width="12.140625" style="2" customWidth="1"/>
    <col min="1295" max="1295" width="2" style="2" customWidth="1"/>
    <col min="1296" max="1296" width="11.28515625" style="2" customWidth="1"/>
    <col min="1297" max="1297" width="12" style="2" customWidth="1"/>
    <col min="1298" max="1298" width="1.85546875" style="2" customWidth="1"/>
    <col min="1299" max="1299" width="11.7109375" style="2" customWidth="1"/>
    <col min="1300" max="1541" width="8.7109375" style="2"/>
    <col min="1542" max="1542" width="11.85546875" style="2" customWidth="1"/>
    <col min="1543" max="1544" width="12.7109375" style="2" customWidth="1"/>
    <col min="1545" max="1545" width="10" style="2" customWidth="1"/>
    <col min="1546" max="1546" width="8.5703125" style="2" customWidth="1"/>
    <col min="1547" max="1547" width="2.5703125" style="2" customWidth="1"/>
    <col min="1548" max="1548" width="8.85546875" style="2" customWidth="1"/>
    <col min="1549" max="1549" width="14.7109375" style="2" customWidth="1"/>
    <col min="1550" max="1550" width="12.140625" style="2" customWidth="1"/>
    <col min="1551" max="1551" width="2" style="2" customWidth="1"/>
    <col min="1552" max="1552" width="11.28515625" style="2" customWidth="1"/>
    <col min="1553" max="1553" width="12" style="2" customWidth="1"/>
    <col min="1554" max="1554" width="1.85546875" style="2" customWidth="1"/>
    <col min="1555" max="1555" width="11.7109375" style="2" customWidth="1"/>
    <col min="1556" max="1797" width="8.7109375" style="2"/>
    <col min="1798" max="1798" width="11.85546875" style="2" customWidth="1"/>
    <col min="1799" max="1800" width="12.7109375" style="2" customWidth="1"/>
    <col min="1801" max="1801" width="10" style="2" customWidth="1"/>
    <col min="1802" max="1802" width="8.5703125" style="2" customWidth="1"/>
    <col min="1803" max="1803" width="2.5703125" style="2" customWidth="1"/>
    <col min="1804" max="1804" width="8.85546875" style="2" customWidth="1"/>
    <col min="1805" max="1805" width="14.7109375" style="2" customWidth="1"/>
    <col min="1806" max="1806" width="12.140625" style="2" customWidth="1"/>
    <col min="1807" max="1807" width="2" style="2" customWidth="1"/>
    <col min="1808" max="1808" width="11.28515625" style="2" customWidth="1"/>
    <col min="1809" max="1809" width="12" style="2" customWidth="1"/>
    <col min="1810" max="1810" width="1.85546875" style="2" customWidth="1"/>
    <col min="1811" max="1811" width="11.7109375" style="2" customWidth="1"/>
    <col min="1812" max="2053" width="8.7109375" style="2"/>
    <col min="2054" max="2054" width="11.85546875" style="2" customWidth="1"/>
    <col min="2055" max="2056" width="12.7109375" style="2" customWidth="1"/>
    <col min="2057" max="2057" width="10" style="2" customWidth="1"/>
    <col min="2058" max="2058" width="8.5703125" style="2" customWidth="1"/>
    <col min="2059" max="2059" width="2.5703125" style="2" customWidth="1"/>
    <col min="2060" max="2060" width="8.85546875" style="2" customWidth="1"/>
    <col min="2061" max="2061" width="14.7109375" style="2" customWidth="1"/>
    <col min="2062" max="2062" width="12.140625" style="2" customWidth="1"/>
    <col min="2063" max="2063" width="2" style="2" customWidth="1"/>
    <col min="2064" max="2064" width="11.28515625" style="2" customWidth="1"/>
    <col min="2065" max="2065" width="12" style="2" customWidth="1"/>
    <col min="2066" max="2066" width="1.85546875" style="2" customWidth="1"/>
    <col min="2067" max="2067" width="11.7109375" style="2" customWidth="1"/>
    <col min="2068" max="2309" width="8.7109375" style="2"/>
    <col min="2310" max="2310" width="11.85546875" style="2" customWidth="1"/>
    <col min="2311" max="2312" width="12.7109375" style="2" customWidth="1"/>
    <col min="2313" max="2313" width="10" style="2" customWidth="1"/>
    <col min="2314" max="2314" width="8.5703125" style="2" customWidth="1"/>
    <col min="2315" max="2315" width="2.5703125" style="2" customWidth="1"/>
    <col min="2316" max="2316" width="8.85546875" style="2" customWidth="1"/>
    <col min="2317" max="2317" width="14.7109375" style="2" customWidth="1"/>
    <col min="2318" max="2318" width="12.140625" style="2" customWidth="1"/>
    <col min="2319" max="2319" width="2" style="2" customWidth="1"/>
    <col min="2320" max="2320" width="11.28515625" style="2" customWidth="1"/>
    <col min="2321" max="2321" width="12" style="2" customWidth="1"/>
    <col min="2322" max="2322" width="1.85546875" style="2" customWidth="1"/>
    <col min="2323" max="2323" width="11.7109375" style="2" customWidth="1"/>
    <col min="2324" max="2565" width="8.7109375" style="2"/>
    <col min="2566" max="2566" width="11.85546875" style="2" customWidth="1"/>
    <col min="2567" max="2568" width="12.7109375" style="2" customWidth="1"/>
    <col min="2569" max="2569" width="10" style="2" customWidth="1"/>
    <col min="2570" max="2570" width="8.5703125" style="2" customWidth="1"/>
    <col min="2571" max="2571" width="2.5703125" style="2" customWidth="1"/>
    <col min="2572" max="2572" width="8.85546875" style="2" customWidth="1"/>
    <col min="2573" max="2573" width="14.7109375" style="2" customWidth="1"/>
    <col min="2574" max="2574" width="12.140625" style="2" customWidth="1"/>
    <col min="2575" max="2575" width="2" style="2" customWidth="1"/>
    <col min="2576" max="2576" width="11.28515625" style="2" customWidth="1"/>
    <col min="2577" max="2577" width="12" style="2" customWidth="1"/>
    <col min="2578" max="2578" width="1.85546875" style="2" customWidth="1"/>
    <col min="2579" max="2579" width="11.7109375" style="2" customWidth="1"/>
    <col min="2580" max="2821" width="8.7109375" style="2"/>
    <col min="2822" max="2822" width="11.85546875" style="2" customWidth="1"/>
    <col min="2823" max="2824" width="12.7109375" style="2" customWidth="1"/>
    <col min="2825" max="2825" width="10" style="2" customWidth="1"/>
    <col min="2826" max="2826" width="8.5703125" style="2" customWidth="1"/>
    <col min="2827" max="2827" width="2.5703125" style="2" customWidth="1"/>
    <col min="2828" max="2828" width="8.85546875" style="2" customWidth="1"/>
    <col min="2829" max="2829" width="14.7109375" style="2" customWidth="1"/>
    <col min="2830" max="2830" width="12.140625" style="2" customWidth="1"/>
    <col min="2831" max="2831" width="2" style="2" customWidth="1"/>
    <col min="2832" max="2832" width="11.28515625" style="2" customWidth="1"/>
    <col min="2833" max="2833" width="12" style="2" customWidth="1"/>
    <col min="2834" max="2834" width="1.85546875" style="2" customWidth="1"/>
    <col min="2835" max="2835" width="11.7109375" style="2" customWidth="1"/>
    <col min="2836" max="3077" width="8.7109375" style="2"/>
    <col min="3078" max="3078" width="11.85546875" style="2" customWidth="1"/>
    <col min="3079" max="3080" width="12.7109375" style="2" customWidth="1"/>
    <col min="3081" max="3081" width="10" style="2" customWidth="1"/>
    <col min="3082" max="3082" width="8.5703125" style="2" customWidth="1"/>
    <col min="3083" max="3083" width="2.5703125" style="2" customWidth="1"/>
    <col min="3084" max="3084" width="8.85546875" style="2" customWidth="1"/>
    <col min="3085" max="3085" width="14.7109375" style="2" customWidth="1"/>
    <col min="3086" max="3086" width="12.140625" style="2" customWidth="1"/>
    <col min="3087" max="3087" width="2" style="2" customWidth="1"/>
    <col min="3088" max="3088" width="11.28515625" style="2" customWidth="1"/>
    <col min="3089" max="3089" width="12" style="2" customWidth="1"/>
    <col min="3090" max="3090" width="1.85546875" style="2" customWidth="1"/>
    <col min="3091" max="3091" width="11.7109375" style="2" customWidth="1"/>
    <col min="3092" max="3333" width="8.7109375" style="2"/>
    <col min="3334" max="3334" width="11.85546875" style="2" customWidth="1"/>
    <col min="3335" max="3336" width="12.7109375" style="2" customWidth="1"/>
    <col min="3337" max="3337" width="10" style="2" customWidth="1"/>
    <col min="3338" max="3338" width="8.5703125" style="2" customWidth="1"/>
    <col min="3339" max="3339" width="2.5703125" style="2" customWidth="1"/>
    <col min="3340" max="3340" width="8.85546875" style="2" customWidth="1"/>
    <col min="3341" max="3341" width="14.7109375" style="2" customWidth="1"/>
    <col min="3342" max="3342" width="12.140625" style="2" customWidth="1"/>
    <col min="3343" max="3343" width="2" style="2" customWidth="1"/>
    <col min="3344" max="3344" width="11.28515625" style="2" customWidth="1"/>
    <col min="3345" max="3345" width="12" style="2" customWidth="1"/>
    <col min="3346" max="3346" width="1.85546875" style="2" customWidth="1"/>
    <col min="3347" max="3347" width="11.7109375" style="2" customWidth="1"/>
    <col min="3348" max="3589" width="8.7109375" style="2"/>
    <col min="3590" max="3590" width="11.85546875" style="2" customWidth="1"/>
    <col min="3591" max="3592" width="12.7109375" style="2" customWidth="1"/>
    <col min="3593" max="3593" width="10" style="2" customWidth="1"/>
    <col min="3594" max="3594" width="8.5703125" style="2" customWidth="1"/>
    <col min="3595" max="3595" width="2.5703125" style="2" customWidth="1"/>
    <col min="3596" max="3596" width="8.85546875" style="2" customWidth="1"/>
    <col min="3597" max="3597" width="14.7109375" style="2" customWidth="1"/>
    <col min="3598" max="3598" width="12.140625" style="2" customWidth="1"/>
    <col min="3599" max="3599" width="2" style="2" customWidth="1"/>
    <col min="3600" max="3600" width="11.28515625" style="2" customWidth="1"/>
    <col min="3601" max="3601" width="12" style="2" customWidth="1"/>
    <col min="3602" max="3602" width="1.85546875" style="2" customWidth="1"/>
    <col min="3603" max="3603" width="11.7109375" style="2" customWidth="1"/>
    <col min="3604" max="3845" width="8.7109375" style="2"/>
    <col min="3846" max="3846" width="11.85546875" style="2" customWidth="1"/>
    <col min="3847" max="3848" width="12.7109375" style="2" customWidth="1"/>
    <col min="3849" max="3849" width="10" style="2" customWidth="1"/>
    <col min="3850" max="3850" width="8.5703125" style="2" customWidth="1"/>
    <col min="3851" max="3851" width="2.5703125" style="2" customWidth="1"/>
    <col min="3852" max="3852" width="8.85546875" style="2" customWidth="1"/>
    <col min="3853" max="3853" width="14.7109375" style="2" customWidth="1"/>
    <col min="3854" max="3854" width="12.140625" style="2" customWidth="1"/>
    <col min="3855" max="3855" width="2" style="2" customWidth="1"/>
    <col min="3856" max="3856" width="11.28515625" style="2" customWidth="1"/>
    <col min="3857" max="3857" width="12" style="2" customWidth="1"/>
    <col min="3858" max="3858" width="1.85546875" style="2" customWidth="1"/>
    <col min="3859" max="3859" width="11.7109375" style="2" customWidth="1"/>
    <col min="3860" max="4101" width="8.7109375" style="2"/>
    <col min="4102" max="4102" width="11.85546875" style="2" customWidth="1"/>
    <col min="4103" max="4104" width="12.7109375" style="2" customWidth="1"/>
    <col min="4105" max="4105" width="10" style="2" customWidth="1"/>
    <col min="4106" max="4106" width="8.5703125" style="2" customWidth="1"/>
    <col min="4107" max="4107" width="2.5703125" style="2" customWidth="1"/>
    <col min="4108" max="4108" width="8.85546875" style="2" customWidth="1"/>
    <col min="4109" max="4109" width="14.7109375" style="2" customWidth="1"/>
    <col min="4110" max="4110" width="12.140625" style="2" customWidth="1"/>
    <col min="4111" max="4111" width="2" style="2" customWidth="1"/>
    <col min="4112" max="4112" width="11.28515625" style="2" customWidth="1"/>
    <col min="4113" max="4113" width="12" style="2" customWidth="1"/>
    <col min="4114" max="4114" width="1.85546875" style="2" customWidth="1"/>
    <col min="4115" max="4115" width="11.7109375" style="2" customWidth="1"/>
    <col min="4116" max="4357" width="8.7109375" style="2"/>
    <col min="4358" max="4358" width="11.85546875" style="2" customWidth="1"/>
    <col min="4359" max="4360" width="12.7109375" style="2" customWidth="1"/>
    <col min="4361" max="4361" width="10" style="2" customWidth="1"/>
    <col min="4362" max="4362" width="8.5703125" style="2" customWidth="1"/>
    <col min="4363" max="4363" width="2.5703125" style="2" customWidth="1"/>
    <col min="4364" max="4364" width="8.85546875" style="2" customWidth="1"/>
    <col min="4365" max="4365" width="14.7109375" style="2" customWidth="1"/>
    <col min="4366" max="4366" width="12.140625" style="2" customWidth="1"/>
    <col min="4367" max="4367" width="2" style="2" customWidth="1"/>
    <col min="4368" max="4368" width="11.28515625" style="2" customWidth="1"/>
    <col min="4369" max="4369" width="12" style="2" customWidth="1"/>
    <col min="4370" max="4370" width="1.85546875" style="2" customWidth="1"/>
    <col min="4371" max="4371" width="11.7109375" style="2" customWidth="1"/>
    <col min="4372" max="4613" width="8.7109375" style="2"/>
    <col min="4614" max="4614" width="11.85546875" style="2" customWidth="1"/>
    <col min="4615" max="4616" width="12.7109375" style="2" customWidth="1"/>
    <col min="4617" max="4617" width="10" style="2" customWidth="1"/>
    <col min="4618" max="4618" width="8.5703125" style="2" customWidth="1"/>
    <col min="4619" max="4619" width="2.5703125" style="2" customWidth="1"/>
    <col min="4620" max="4620" width="8.85546875" style="2" customWidth="1"/>
    <col min="4621" max="4621" width="14.7109375" style="2" customWidth="1"/>
    <col min="4622" max="4622" width="12.140625" style="2" customWidth="1"/>
    <col min="4623" max="4623" width="2" style="2" customWidth="1"/>
    <col min="4624" max="4624" width="11.28515625" style="2" customWidth="1"/>
    <col min="4625" max="4625" width="12" style="2" customWidth="1"/>
    <col min="4626" max="4626" width="1.85546875" style="2" customWidth="1"/>
    <col min="4627" max="4627" width="11.7109375" style="2" customWidth="1"/>
    <col min="4628" max="4869" width="8.7109375" style="2"/>
    <col min="4870" max="4870" width="11.85546875" style="2" customWidth="1"/>
    <col min="4871" max="4872" width="12.7109375" style="2" customWidth="1"/>
    <col min="4873" max="4873" width="10" style="2" customWidth="1"/>
    <col min="4874" max="4874" width="8.5703125" style="2" customWidth="1"/>
    <col min="4875" max="4875" width="2.5703125" style="2" customWidth="1"/>
    <col min="4876" max="4876" width="8.85546875" style="2" customWidth="1"/>
    <col min="4877" max="4877" width="14.7109375" style="2" customWidth="1"/>
    <col min="4878" max="4878" width="12.140625" style="2" customWidth="1"/>
    <col min="4879" max="4879" width="2" style="2" customWidth="1"/>
    <col min="4880" max="4880" width="11.28515625" style="2" customWidth="1"/>
    <col min="4881" max="4881" width="12" style="2" customWidth="1"/>
    <col min="4882" max="4882" width="1.85546875" style="2" customWidth="1"/>
    <col min="4883" max="4883" width="11.7109375" style="2" customWidth="1"/>
    <col min="4884" max="5125" width="8.7109375" style="2"/>
    <col min="5126" max="5126" width="11.85546875" style="2" customWidth="1"/>
    <col min="5127" max="5128" width="12.7109375" style="2" customWidth="1"/>
    <col min="5129" max="5129" width="10" style="2" customWidth="1"/>
    <col min="5130" max="5130" width="8.5703125" style="2" customWidth="1"/>
    <col min="5131" max="5131" width="2.5703125" style="2" customWidth="1"/>
    <col min="5132" max="5132" width="8.85546875" style="2" customWidth="1"/>
    <col min="5133" max="5133" width="14.7109375" style="2" customWidth="1"/>
    <col min="5134" max="5134" width="12.140625" style="2" customWidth="1"/>
    <col min="5135" max="5135" width="2" style="2" customWidth="1"/>
    <col min="5136" max="5136" width="11.28515625" style="2" customWidth="1"/>
    <col min="5137" max="5137" width="12" style="2" customWidth="1"/>
    <col min="5138" max="5138" width="1.85546875" style="2" customWidth="1"/>
    <col min="5139" max="5139" width="11.7109375" style="2" customWidth="1"/>
    <col min="5140" max="5381" width="8.7109375" style="2"/>
    <col min="5382" max="5382" width="11.85546875" style="2" customWidth="1"/>
    <col min="5383" max="5384" width="12.7109375" style="2" customWidth="1"/>
    <col min="5385" max="5385" width="10" style="2" customWidth="1"/>
    <col min="5386" max="5386" width="8.5703125" style="2" customWidth="1"/>
    <col min="5387" max="5387" width="2.5703125" style="2" customWidth="1"/>
    <col min="5388" max="5388" width="8.85546875" style="2" customWidth="1"/>
    <col min="5389" max="5389" width="14.7109375" style="2" customWidth="1"/>
    <col min="5390" max="5390" width="12.140625" style="2" customWidth="1"/>
    <col min="5391" max="5391" width="2" style="2" customWidth="1"/>
    <col min="5392" max="5392" width="11.28515625" style="2" customWidth="1"/>
    <col min="5393" max="5393" width="12" style="2" customWidth="1"/>
    <col min="5394" max="5394" width="1.85546875" style="2" customWidth="1"/>
    <col min="5395" max="5395" width="11.7109375" style="2" customWidth="1"/>
    <col min="5396" max="5637" width="8.7109375" style="2"/>
    <col min="5638" max="5638" width="11.85546875" style="2" customWidth="1"/>
    <col min="5639" max="5640" width="12.7109375" style="2" customWidth="1"/>
    <col min="5641" max="5641" width="10" style="2" customWidth="1"/>
    <col min="5642" max="5642" width="8.5703125" style="2" customWidth="1"/>
    <col min="5643" max="5643" width="2.5703125" style="2" customWidth="1"/>
    <col min="5644" max="5644" width="8.85546875" style="2" customWidth="1"/>
    <col min="5645" max="5645" width="14.7109375" style="2" customWidth="1"/>
    <col min="5646" max="5646" width="12.140625" style="2" customWidth="1"/>
    <col min="5647" max="5647" width="2" style="2" customWidth="1"/>
    <col min="5648" max="5648" width="11.28515625" style="2" customWidth="1"/>
    <col min="5649" max="5649" width="12" style="2" customWidth="1"/>
    <col min="5650" max="5650" width="1.85546875" style="2" customWidth="1"/>
    <col min="5651" max="5651" width="11.7109375" style="2" customWidth="1"/>
    <col min="5652" max="5893" width="8.7109375" style="2"/>
    <col min="5894" max="5894" width="11.85546875" style="2" customWidth="1"/>
    <col min="5895" max="5896" width="12.7109375" style="2" customWidth="1"/>
    <col min="5897" max="5897" width="10" style="2" customWidth="1"/>
    <col min="5898" max="5898" width="8.5703125" style="2" customWidth="1"/>
    <col min="5899" max="5899" width="2.5703125" style="2" customWidth="1"/>
    <col min="5900" max="5900" width="8.85546875" style="2" customWidth="1"/>
    <col min="5901" max="5901" width="14.7109375" style="2" customWidth="1"/>
    <col min="5902" max="5902" width="12.140625" style="2" customWidth="1"/>
    <col min="5903" max="5903" width="2" style="2" customWidth="1"/>
    <col min="5904" max="5904" width="11.28515625" style="2" customWidth="1"/>
    <col min="5905" max="5905" width="12" style="2" customWidth="1"/>
    <col min="5906" max="5906" width="1.85546875" style="2" customWidth="1"/>
    <col min="5907" max="5907" width="11.7109375" style="2" customWidth="1"/>
    <col min="5908" max="6149" width="8.7109375" style="2"/>
    <col min="6150" max="6150" width="11.85546875" style="2" customWidth="1"/>
    <col min="6151" max="6152" width="12.7109375" style="2" customWidth="1"/>
    <col min="6153" max="6153" width="10" style="2" customWidth="1"/>
    <col min="6154" max="6154" width="8.5703125" style="2" customWidth="1"/>
    <col min="6155" max="6155" width="2.5703125" style="2" customWidth="1"/>
    <col min="6156" max="6156" width="8.85546875" style="2" customWidth="1"/>
    <col min="6157" max="6157" width="14.7109375" style="2" customWidth="1"/>
    <col min="6158" max="6158" width="12.140625" style="2" customWidth="1"/>
    <col min="6159" max="6159" width="2" style="2" customWidth="1"/>
    <col min="6160" max="6160" width="11.28515625" style="2" customWidth="1"/>
    <col min="6161" max="6161" width="12" style="2" customWidth="1"/>
    <col min="6162" max="6162" width="1.85546875" style="2" customWidth="1"/>
    <col min="6163" max="6163" width="11.7109375" style="2" customWidth="1"/>
    <col min="6164" max="6405" width="8.7109375" style="2"/>
    <col min="6406" max="6406" width="11.85546875" style="2" customWidth="1"/>
    <col min="6407" max="6408" width="12.7109375" style="2" customWidth="1"/>
    <col min="6409" max="6409" width="10" style="2" customWidth="1"/>
    <col min="6410" max="6410" width="8.5703125" style="2" customWidth="1"/>
    <col min="6411" max="6411" width="2.5703125" style="2" customWidth="1"/>
    <col min="6412" max="6412" width="8.85546875" style="2" customWidth="1"/>
    <col min="6413" max="6413" width="14.7109375" style="2" customWidth="1"/>
    <col min="6414" max="6414" width="12.140625" style="2" customWidth="1"/>
    <col min="6415" max="6415" width="2" style="2" customWidth="1"/>
    <col min="6416" max="6416" width="11.28515625" style="2" customWidth="1"/>
    <col min="6417" max="6417" width="12" style="2" customWidth="1"/>
    <col min="6418" max="6418" width="1.85546875" style="2" customWidth="1"/>
    <col min="6419" max="6419" width="11.7109375" style="2" customWidth="1"/>
    <col min="6420" max="6661" width="8.7109375" style="2"/>
    <col min="6662" max="6662" width="11.85546875" style="2" customWidth="1"/>
    <col min="6663" max="6664" width="12.7109375" style="2" customWidth="1"/>
    <col min="6665" max="6665" width="10" style="2" customWidth="1"/>
    <col min="6666" max="6666" width="8.5703125" style="2" customWidth="1"/>
    <col min="6667" max="6667" width="2.5703125" style="2" customWidth="1"/>
    <col min="6668" max="6668" width="8.85546875" style="2" customWidth="1"/>
    <col min="6669" max="6669" width="14.7109375" style="2" customWidth="1"/>
    <col min="6670" max="6670" width="12.140625" style="2" customWidth="1"/>
    <col min="6671" max="6671" width="2" style="2" customWidth="1"/>
    <col min="6672" max="6672" width="11.28515625" style="2" customWidth="1"/>
    <col min="6673" max="6673" width="12" style="2" customWidth="1"/>
    <col min="6674" max="6674" width="1.85546875" style="2" customWidth="1"/>
    <col min="6675" max="6675" width="11.7109375" style="2" customWidth="1"/>
    <col min="6676" max="6917" width="8.7109375" style="2"/>
    <col min="6918" max="6918" width="11.85546875" style="2" customWidth="1"/>
    <col min="6919" max="6920" width="12.7109375" style="2" customWidth="1"/>
    <col min="6921" max="6921" width="10" style="2" customWidth="1"/>
    <col min="6922" max="6922" width="8.5703125" style="2" customWidth="1"/>
    <col min="6923" max="6923" width="2.5703125" style="2" customWidth="1"/>
    <col min="6924" max="6924" width="8.85546875" style="2" customWidth="1"/>
    <col min="6925" max="6925" width="14.7109375" style="2" customWidth="1"/>
    <col min="6926" max="6926" width="12.140625" style="2" customWidth="1"/>
    <col min="6927" max="6927" width="2" style="2" customWidth="1"/>
    <col min="6928" max="6928" width="11.28515625" style="2" customWidth="1"/>
    <col min="6929" max="6929" width="12" style="2" customWidth="1"/>
    <col min="6930" max="6930" width="1.85546875" style="2" customWidth="1"/>
    <col min="6931" max="6931" width="11.7109375" style="2" customWidth="1"/>
    <col min="6932" max="7173" width="8.7109375" style="2"/>
    <col min="7174" max="7174" width="11.85546875" style="2" customWidth="1"/>
    <col min="7175" max="7176" width="12.7109375" style="2" customWidth="1"/>
    <col min="7177" max="7177" width="10" style="2" customWidth="1"/>
    <col min="7178" max="7178" width="8.5703125" style="2" customWidth="1"/>
    <col min="7179" max="7179" width="2.5703125" style="2" customWidth="1"/>
    <col min="7180" max="7180" width="8.85546875" style="2" customWidth="1"/>
    <col min="7181" max="7181" width="14.7109375" style="2" customWidth="1"/>
    <col min="7182" max="7182" width="12.140625" style="2" customWidth="1"/>
    <col min="7183" max="7183" width="2" style="2" customWidth="1"/>
    <col min="7184" max="7184" width="11.28515625" style="2" customWidth="1"/>
    <col min="7185" max="7185" width="12" style="2" customWidth="1"/>
    <col min="7186" max="7186" width="1.85546875" style="2" customWidth="1"/>
    <col min="7187" max="7187" width="11.7109375" style="2" customWidth="1"/>
    <col min="7188" max="7429" width="8.7109375" style="2"/>
    <col min="7430" max="7430" width="11.85546875" style="2" customWidth="1"/>
    <col min="7431" max="7432" width="12.7109375" style="2" customWidth="1"/>
    <col min="7433" max="7433" width="10" style="2" customWidth="1"/>
    <col min="7434" max="7434" width="8.5703125" style="2" customWidth="1"/>
    <col min="7435" max="7435" width="2.5703125" style="2" customWidth="1"/>
    <col min="7436" max="7436" width="8.85546875" style="2" customWidth="1"/>
    <col min="7437" max="7437" width="14.7109375" style="2" customWidth="1"/>
    <col min="7438" max="7438" width="12.140625" style="2" customWidth="1"/>
    <col min="7439" max="7439" width="2" style="2" customWidth="1"/>
    <col min="7440" max="7440" width="11.28515625" style="2" customWidth="1"/>
    <col min="7441" max="7441" width="12" style="2" customWidth="1"/>
    <col min="7442" max="7442" width="1.85546875" style="2" customWidth="1"/>
    <col min="7443" max="7443" width="11.7109375" style="2" customWidth="1"/>
    <col min="7444" max="7685" width="8.7109375" style="2"/>
    <col min="7686" max="7686" width="11.85546875" style="2" customWidth="1"/>
    <col min="7687" max="7688" width="12.7109375" style="2" customWidth="1"/>
    <col min="7689" max="7689" width="10" style="2" customWidth="1"/>
    <col min="7690" max="7690" width="8.5703125" style="2" customWidth="1"/>
    <col min="7691" max="7691" width="2.5703125" style="2" customWidth="1"/>
    <col min="7692" max="7692" width="8.85546875" style="2" customWidth="1"/>
    <col min="7693" max="7693" width="14.7109375" style="2" customWidth="1"/>
    <col min="7694" max="7694" width="12.140625" style="2" customWidth="1"/>
    <col min="7695" max="7695" width="2" style="2" customWidth="1"/>
    <col min="7696" max="7696" width="11.28515625" style="2" customWidth="1"/>
    <col min="7697" max="7697" width="12" style="2" customWidth="1"/>
    <col min="7698" max="7698" width="1.85546875" style="2" customWidth="1"/>
    <col min="7699" max="7699" width="11.7109375" style="2" customWidth="1"/>
    <col min="7700" max="7941" width="8.7109375" style="2"/>
    <col min="7942" max="7942" width="11.85546875" style="2" customWidth="1"/>
    <col min="7943" max="7944" width="12.7109375" style="2" customWidth="1"/>
    <col min="7945" max="7945" width="10" style="2" customWidth="1"/>
    <col min="7946" max="7946" width="8.5703125" style="2" customWidth="1"/>
    <col min="7947" max="7947" width="2.5703125" style="2" customWidth="1"/>
    <col min="7948" max="7948" width="8.85546875" style="2" customWidth="1"/>
    <col min="7949" max="7949" width="14.7109375" style="2" customWidth="1"/>
    <col min="7950" max="7950" width="12.140625" style="2" customWidth="1"/>
    <col min="7951" max="7951" width="2" style="2" customWidth="1"/>
    <col min="7952" max="7952" width="11.28515625" style="2" customWidth="1"/>
    <col min="7953" max="7953" width="12" style="2" customWidth="1"/>
    <col min="7954" max="7954" width="1.85546875" style="2" customWidth="1"/>
    <col min="7955" max="7955" width="11.7109375" style="2" customWidth="1"/>
    <col min="7956" max="8197" width="8.7109375" style="2"/>
    <col min="8198" max="8198" width="11.85546875" style="2" customWidth="1"/>
    <col min="8199" max="8200" width="12.7109375" style="2" customWidth="1"/>
    <col min="8201" max="8201" width="10" style="2" customWidth="1"/>
    <col min="8202" max="8202" width="8.5703125" style="2" customWidth="1"/>
    <col min="8203" max="8203" width="2.5703125" style="2" customWidth="1"/>
    <col min="8204" max="8204" width="8.85546875" style="2" customWidth="1"/>
    <col min="8205" max="8205" width="14.7109375" style="2" customWidth="1"/>
    <col min="8206" max="8206" width="12.140625" style="2" customWidth="1"/>
    <col min="8207" max="8207" width="2" style="2" customWidth="1"/>
    <col min="8208" max="8208" width="11.28515625" style="2" customWidth="1"/>
    <col min="8209" max="8209" width="12" style="2" customWidth="1"/>
    <col min="8210" max="8210" width="1.85546875" style="2" customWidth="1"/>
    <col min="8211" max="8211" width="11.7109375" style="2" customWidth="1"/>
    <col min="8212" max="8453" width="8.7109375" style="2"/>
    <col min="8454" max="8454" width="11.85546875" style="2" customWidth="1"/>
    <col min="8455" max="8456" width="12.7109375" style="2" customWidth="1"/>
    <col min="8457" max="8457" width="10" style="2" customWidth="1"/>
    <col min="8458" max="8458" width="8.5703125" style="2" customWidth="1"/>
    <col min="8459" max="8459" width="2.5703125" style="2" customWidth="1"/>
    <col min="8460" max="8460" width="8.85546875" style="2" customWidth="1"/>
    <col min="8461" max="8461" width="14.7109375" style="2" customWidth="1"/>
    <col min="8462" max="8462" width="12.140625" style="2" customWidth="1"/>
    <col min="8463" max="8463" width="2" style="2" customWidth="1"/>
    <col min="8464" max="8464" width="11.28515625" style="2" customWidth="1"/>
    <col min="8465" max="8465" width="12" style="2" customWidth="1"/>
    <col min="8466" max="8466" width="1.85546875" style="2" customWidth="1"/>
    <col min="8467" max="8467" width="11.7109375" style="2" customWidth="1"/>
    <col min="8468" max="8709" width="8.7109375" style="2"/>
    <col min="8710" max="8710" width="11.85546875" style="2" customWidth="1"/>
    <col min="8711" max="8712" width="12.7109375" style="2" customWidth="1"/>
    <col min="8713" max="8713" width="10" style="2" customWidth="1"/>
    <col min="8714" max="8714" width="8.5703125" style="2" customWidth="1"/>
    <col min="8715" max="8715" width="2.5703125" style="2" customWidth="1"/>
    <col min="8716" max="8716" width="8.85546875" style="2" customWidth="1"/>
    <col min="8717" max="8717" width="14.7109375" style="2" customWidth="1"/>
    <col min="8718" max="8718" width="12.140625" style="2" customWidth="1"/>
    <col min="8719" max="8719" width="2" style="2" customWidth="1"/>
    <col min="8720" max="8720" width="11.28515625" style="2" customWidth="1"/>
    <col min="8721" max="8721" width="12" style="2" customWidth="1"/>
    <col min="8722" max="8722" width="1.85546875" style="2" customWidth="1"/>
    <col min="8723" max="8723" width="11.7109375" style="2" customWidth="1"/>
    <col min="8724" max="8965" width="8.7109375" style="2"/>
    <col min="8966" max="8966" width="11.85546875" style="2" customWidth="1"/>
    <col min="8967" max="8968" width="12.7109375" style="2" customWidth="1"/>
    <col min="8969" max="8969" width="10" style="2" customWidth="1"/>
    <col min="8970" max="8970" width="8.5703125" style="2" customWidth="1"/>
    <col min="8971" max="8971" width="2.5703125" style="2" customWidth="1"/>
    <col min="8972" max="8972" width="8.85546875" style="2" customWidth="1"/>
    <col min="8973" max="8973" width="14.7109375" style="2" customWidth="1"/>
    <col min="8974" max="8974" width="12.140625" style="2" customWidth="1"/>
    <col min="8975" max="8975" width="2" style="2" customWidth="1"/>
    <col min="8976" max="8976" width="11.28515625" style="2" customWidth="1"/>
    <col min="8977" max="8977" width="12" style="2" customWidth="1"/>
    <col min="8978" max="8978" width="1.85546875" style="2" customWidth="1"/>
    <col min="8979" max="8979" width="11.7109375" style="2" customWidth="1"/>
    <col min="8980" max="9221" width="8.7109375" style="2"/>
    <col min="9222" max="9222" width="11.85546875" style="2" customWidth="1"/>
    <col min="9223" max="9224" width="12.7109375" style="2" customWidth="1"/>
    <col min="9225" max="9225" width="10" style="2" customWidth="1"/>
    <col min="9226" max="9226" width="8.5703125" style="2" customWidth="1"/>
    <col min="9227" max="9227" width="2.5703125" style="2" customWidth="1"/>
    <col min="9228" max="9228" width="8.85546875" style="2" customWidth="1"/>
    <col min="9229" max="9229" width="14.7109375" style="2" customWidth="1"/>
    <col min="9230" max="9230" width="12.140625" style="2" customWidth="1"/>
    <col min="9231" max="9231" width="2" style="2" customWidth="1"/>
    <col min="9232" max="9232" width="11.28515625" style="2" customWidth="1"/>
    <col min="9233" max="9233" width="12" style="2" customWidth="1"/>
    <col min="9234" max="9234" width="1.85546875" style="2" customWidth="1"/>
    <col min="9235" max="9235" width="11.7109375" style="2" customWidth="1"/>
    <col min="9236" max="9477" width="8.7109375" style="2"/>
    <col min="9478" max="9478" width="11.85546875" style="2" customWidth="1"/>
    <col min="9479" max="9480" width="12.7109375" style="2" customWidth="1"/>
    <col min="9481" max="9481" width="10" style="2" customWidth="1"/>
    <col min="9482" max="9482" width="8.5703125" style="2" customWidth="1"/>
    <col min="9483" max="9483" width="2.5703125" style="2" customWidth="1"/>
    <col min="9484" max="9484" width="8.85546875" style="2" customWidth="1"/>
    <col min="9485" max="9485" width="14.7109375" style="2" customWidth="1"/>
    <col min="9486" max="9486" width="12.140625" style="2" customWidth="1"/>
    <col min="9487" max="9487" width="2" style="2" customWidth="1"/>
    <col min="9488" max="9488" width="11.28515625" style="2" customWidth="1"/>
    <col min="9489" max="9489" width="12" style="2" customWidth="1"/>
    <col min="9490" max="9490" width="1.85546875" style="2" customWidth="1"/>
    <col min="9491" max="9491" width="11.7109375" style="2" customWidth="1"/>
    <col min="9492" max="9733" width="8.7109375" style="2"/>
    <col min="9734" max="9734" width="11.85546875" style="2" customWidth="1"/>
    <col min="9735" max="9736" width="12.7109375" style="2" customWidth="1"/>
    <col min="9737" max="9737" width="10" style="2" customWidth="1"/>
    <col min="9738" max="9738" width="8.5703125" style="2" customWidth="1"/>
    <col min="9739" max="9739" width="2.5703125" style="2" customWidth="1"/>
    <col min="9740" max="9740" width="8.85546875" style="2" customWidth="1"/>
    <col min="9741" max="9741" width="14.7109375" style="2" customWidth="1"/>
    <col min="9742" max="9742" width="12.140625" style="2" customWidth="1"/>
    <col min="9743" max="9743" width="2" style="2" customWidth="1"/>
    <col min="9744" max="9744" width="11.28515625" style="2" customWidth="1"/>
    <col min="9745" max="9745" width="12" style="2" customWidth="1"/>
    <col min="9746" max="9746" width="1.85546875" style="2" customWidth="1"/>
    <col min="9747" max="9747" width="11.7109375" style="2" customWidth="1"/>
    <col min="9748" max="9989" width="8.7109375" style="2"/>
    <col min="9990" max="9990" width="11.85546875" style="2" customWidth="1"/>
    <col min="9991" max="9992" width="12.7109375" style="2" customWidth="1"/>
    <col min="9993" max="9993" width="10" style="2" customWidth="1"/>
    <col min="9994" max="9994" width="8.5703125" style="2" customWidth="1"/>
    <col min="9995" max="9995" width="2.5703125" style="2" customWidth="1"/>
    <col min="9996" max="9996" width="8.85546875" style="2" customWidth="1"/>
    <col min="9997" max="9997" width="14.7109375" style="2" customWidth="1"/>
    <col min="9998" max="9998" width="12.140625" style="2" customWidth="1"/>
    <col min="9999" max="9999" width="2" style="2" customWidth="1"/>
    <col min="10000" max="10000" width="11.28515625" style="2" customWidth="1"/>
    <col min="10001" max="10001" width="12" style="2" customWidth="1"/>
    <col min="10002" max="10002" width="1.85546875" style="2" customWidth="1"/>
    <col min="10003" max="10003" width="11.7109375" style="2" customWidth="1"/>
    <col min="10004" max="10245" width="8.7109375" style="2"/>
    <col min="10246" max="10246" width="11.85546875" style="2" customWidth="1"/>
    <col min="10247" max="10248" width="12.7109375" style="2" customWidth="1"/>
    <col min="10249" max="10249" width="10" style="2" customWidth="1"/>
    <col min="10250" max="10250" width="8.5703125" style="2" customWidth="1"/>
    <col min="10251" max="10251" width="2.5703125" style="2" customWidth="1"/>
    <col min="10252" max="10252" width="8.85546875" style="2" customWidth="1"/>
    <col min="10253" max="10253" width="14.7109375" style="2" customWidth="1"/>
    <col min="10254" max="10254" width="12.140625" style="2" customWidth="1"/>
    <col min="10255" max="10255" width="2" style="2" customWidth="1"/>
    <col min="10256" max="10256" width="11.28515625" style="2" customWidth="1"/>
    <col min="10257" max="10257" width="12" style="2" customWidth="1"/>
    <col min="10258" max="10258" width="1.85546875" style="2" customWidth="1"/>
    <col min="10259" max="10259" width="11.7109375" style="2" customWidth="1"/>
    <col min="10260" max="10501" width="8.7109375" style="2"/>
    <col min="10502" max="10502" width="11.85546875" style="2" customWidth="1"/>
    <col min="10503" max="10504" width="12.7109375" style="2" customWidth="1"/>
    <col min="10505" max="10505" width="10" style="2" customWidth="1"/>
    <col min="10506" max="10506" width="8.5703125" style="2" customWidth="1"/>
    <col min="10507" max="10507" width="2.5703125" style="2" customWidth="1"/>
    <col min="10508" max="10508" width="8.85546875" style="2" customWidth="1"/>
    <col min="10509" max="10509" width="14.7109375" style="2" customWidth="1"/>
    <col min="10510" max="10510" width="12.140625" style="2" customWidth="1"/>
    <col min="10511" max="10511" width="2" style="2" customWidth="1"/>
    <col min="10512" max="10512" width="11.28515625" style="2" customWidth="1"/>
    <col min="10513" max="10513" width="12" style="2" customWidth="1"/>
    <col min="10514" max="10514" width="1.85546875" style="2" customWidth="1"/>
    <col min="10515" max="10515" width="11.7109375" style="2" customWidth="1"/>
    <col min="10516" max="10757" width="8.7109375" style="2"/>
    <col min="10758" max="10758" width="11.85546875" style="2" customWidth="1"/>
    <col min="10759" max="10760" width="12.7109375" style="2" customWidth="1"/>
    <col min="10761" max="10761" width="10" style="2" customWidth="1"/>
    <col min="10762" max="10762" width="8.5703125" style="2" customWidth="1"/>
    <col min="10763" max="10763" width="2.5703125" style="2" customWidth="1"/>
    <col min="10764" max="10764" width="8.85546875" style="2" customWidth="1"/>
    <col min="10765" max="10765" width="14.7109375" style="2" customWidth="1"/>
    <col min="10766" max="10766" width="12.140625" style="2" customWidth="1"/>
    <col min="10767" max="10767" width="2" style="2" customWidth="1"/>
    <col min="10768" max="10768" width="11.28515625" style="2" customWidth="1"/>
    <col min="10769" max="10769" width="12" style="2" customWidth="1"/>
    <col min="10770" max="10770" width="1.85546875" style="2" customWidth="1"/>
    <col min="10771" max="10771" width="11.7109375" style="2" customWidth="1"/>
    <col min="10772" max="11013" width="8.7109375" style="2"/>
    <col min="11014" max="11014" width="11.85546875" style="2" customWidth="1"/>
    <col min="11015" max="11016" width="12.7109375" style="2" customWidth="1"/>
    <col min="11017" max="11017" width="10" style="2" customWidth="1"/>
    <col min="11018" max="11018" width="8.5703125" style="2" customWidth="1"/>
    <col min="11019" max="11019" width="2.5703125" style="2" customWidth="1"/>
    <col min="11020" max="11020" width="8.85546875" style="2" customWidth="1"/>
    <col min="11021" max="11021" width="14.7109375" style="2" customWidth="1"/>
    <col min="11022" max="11022" width="12.140625" style="2" customWidth="1"/>
    <col min="11023" max="11023" width="2" style="2" customWidth="1"/>
    <col min="11024" max="11024" width="11.28515625" style="2" customWidth="1"/>
    <col min="11025" max="11025" width="12" style="2" customWidth="1"/>
    <col min="11026" max="11026" width="1.85546875" style="2" customWidth="1"/>
    <col min="11027" max="11027" width="11.7109375" style="2" customWidth="1"/>
    <col min="11028" max="11269" width="8.7109375" style="2"/>
    <col min="11270" max="11270" width="11.85546875" style="2" customWidth="1"/>
    <col min="11271" max="11272" width="12.7109375" style="2" customWidth="1"/>
    <col min="11273" max="11273" width="10" style="2" customWidth="1"/>
    <col min="11274" max="11274" width="8.5703125" style="2" customWidth="1"/>
    <col min="11275" max="11275" width="2.5703125" style="2" customWidth="1"/>
    <col min="11276" max="11276" width="8.85546875" style="2" customWidth="1"/>
    <col min="11277" max="11277" width="14.7109375" style="2" customWidth="1"/>
    <col min="11278" max="11278" width="12.140625" style="2" customWidth="1"/>
    <col min="11279" max="11279" width="2" style="2" customWidth="1"/>
    <col min="11280" max="11280" width="11.28515625" style="2" customWidth="1"/>
    <col min="11281" max="11281" width="12" style="2" customWidth="1"/>
    <col min="11282" max="11282" width="1.85546875" style="2" customWidth="1"/>
    <col min="11283" max="11283" width="11.7109375" style="2" customWidth="1"/>
    <col min="11284" max="11525" width="8.7109375" style="2"/>
    <col min="11526" max="11526" width="11.85546875" style="2" customWidth="1"/>
    <col min="11527" max="11528" width="12.7109375" style="2" customWidth="1"/>
    <col min="11529" max="11529" width="10" style="2" customWidth="1"/>
    <col min="11530" max="11530" width="8.5703125" style="2" customWidth="1"/>
    <col min="11531" max="11531" width="2.5703125" style="2" customWidth="1"/>
    <col min="11532" max="11532" width="8.85546875" style="2" customWidth="1"/>
    <col min="11533" max="11533" width="14.7109375" style="2" customWidth="1"/>
    <col min="11534" max="11534" width="12.140625" style="2" customWidth="1"/>
    <col min="11535" max="11535" width="2" style="2" customWidth="1"/>
    <col min="11536" max="11536" width="11.28515625" style="2" customWidth="1"/>
    <col min="11537" max="11537" width="12" style="2" customWidth="1"/>
    <col min="11538" max="11538" width="1.85546875" style="2" customWidth="1"/>
    <col min="11539" max="11539" width="11.7109375" style="2" customWidth="1"/>
    <col min="11540" max="11781" width="8.7109375" style="2"/>
    <col min="11782" max="11782" width="11.85546875" style="2" customWidth="1"/>
    <col min="11783" max="11784" width="12.7109375" style="2" customWidth="1"/>
    <col min="11785" max="11785" width="10" style="2" customWidth="1"/>
    <col min="11786" max="11786" width="8.5703125" style="2" customWidth="1"/>
    <col min="11787" max="11787" width="2.5703125" style="2" customWidth="1"/>
    <col min="11788" max="11788" width="8.85546875" style="2" customWidth="1"/>
    <col min="11789" max="11789" width="14.7109375" style="2" customWidth="1"/>
    <col min="11790" max="11790" width="12.140625" style="2" customWidth="1"/>
    <col min="11791" max="11791" width="2" style="2" customWidth="1"/>
    <col min="11792" max="11792" width="11.28515625" style="2" customWidth="1"/>
    <col min="11793" max="11793" width="12" style="2" customWidth="1"/>
    <col min="11794" max="11794" width="1.85546875" style="2" customWidth="1"/>
    <col min="11795" max="11795" width="11.7109375" style="2" customWidth="1"/>
    <col min="11796" max="12037" width="8.7109375" style="2"/>
    <col min="12038" max="12038" width="11.85546875" style="2" customWidth="1"/>
    <col min="12039" max="12040" width="12.7109375" style="2" customWidth="1"/>
    <col min="12041" max="12041" width="10" style="2" customWidth="1"/>
    <col min="12042" max="12042" width="8.5703125" style="2" customWidth="1"/>
    <col min="12043" max="12043" width="2.5703125" style="2" customWidth="1"/>
    <col min="12044" max="12044" width="8.85546875" style="2" customWidth="1"/>
    <col min="12045" max="12045" width="14.7109375" style="2" customWidth="1"/>
    <col min="12046" max="12046" width="12.140625" style="2" customWidth="1"/>
    <col min="12047" max="12047" width="2" style="2" customWidth="1"/>
    <col min="12048" max="12048" width="11.28515625" style="2" customWidth="1"/>
    <col min="12049" max="12049" width="12" style="2" customWidth="1"/>
    <col min="12050" max="12050" width="1.85546875" style="2" customWidth="1"/>
    <col min="12051" max="12051" width="11.7109375" style="2" customWidth="1"/>
    <col min="12052" max="12293" width="8.7109375" style="2"/>
    <col min="12294" max="12294" width="11.85546875" style="2" customWidth="1"/>
    <col min="12295" max="12296" width="12.7109375" style="2" customWidth="1"/>
    <col min="12297" max="12297" width="10" style="2" customWidth="1"/>
    <col min="12298" max="12298" width="8.5703125" style="2" customWidth="1"/>
    <col min="12299" max="12299" width="2.5703125" style="2" customWidth="1"/>
    <col min="12300" max="12300" width="8.85546875" style="2" customWidth="1"/>
    <col min="12301" max="12301" width="14.7109375" style="2" customWidth="1"/>
    <col min="12302" max="12302" width="12.140625" style="2" customWidth="1"/>
    <col min="12303" max="12303" width="2" style="2" customWidth="1"/>
    <col min="12304" max="12304" width="11.28515625" style="2" customWidth="1"/>
    <col min="12305" max="12305" width="12" style="2" customWidth="1"/>
    <col min="12306" max="12306" width="1.85546875" style="2" customWidth="1"/>
    <col min="12307" max="12307" width="11.7109375" style="2" customWidth="1"/>
    <col min="12308" max="12549" width="8.7109375" style="2"/>
    <col min="12550" max="12550" width="11.85546875" style="2" customWidth="1"/>
    <col min="12551" max="12552" width="12.7109375" style="2" customWidth="1"/>
    <col min="12553" max="12553" width="10" style="2" customWidth="1"/>
    <col min="12554" max="12554" width="8.5703125" style="2" customWidth="1"/>
    <col min="12555" max="12555" width="2.5703125" style="2" customWidth="1"/>
    <col min="12556" max="12556" width="8.85546875" style="2" customWidth="1"/>
    <col min="12557" max="12557" width="14.7109375" style="2" customWidth="1"/>
    <col min="12558" max="12558" width="12.140625" style="2" customWidth="1"/>
    <col min="12559" max="12559" width="2" style="2" customWidth="1"/>
    <col min="12560" max="12560" width="11.28515625" style="2" customWidth="1"/>
    <col min="12561" max="12561" width="12" style="2" customWidth="1"/>
    <col min="12562" max="12562" width="1.85546875" style="2" customWidth="1"/>
    <col min="12563" max="12563" width="11.7109375" style="2" customWidth="1"/>
    <col min="12564" max="12805" width="8.7109375" style="2"/>
    <col min="12806" max="12806" width="11.85546875" style="2" customWidth="1"/>
    <col min="12807" max="12808" width="12.7109375" style="2" customWidth="1"/>
    <col min="12809" max="12809" width="10" style="2" customWidth="1"/>
    <col min="12810" max="12810" width="8.5703125" style="2" customWidth="1"/>
    <col min="12811" max="12811" width="2.5703125" style="2" customWidth="1"/>
    <col min="12812" max="12812" width="8.85546875" style="2" customWidth="1"/>
    <col min="12813" max="12813" width="14.7109375" style="2" customWidth="1"/>
    <col min="12814" max="12814" width="12.140625" style="2" customWidth="1"/>
    <col min="12815" max="12815" width="2" style="2" customWidth="1"/>
    <col min="12816" max="12816" width="11.28515625" style="2" customWidth="1"/>
    <col min="12817" max="12817" width="12" style="2" customWidth="1"/>
    <col min="12818" max="12818" width="1.85546875" style="2" customWidth="1"/>
    <col min="12819" max="12819" width="11.7109375" style="2" customWidth="1"/>
    <col min="12820" max="13061" width="8.7109375" style="2"/>
    <col min="13062" max="13062" width="11.85546875" style="2" customWidth="1"/>
    <col min="13063" max="13064" width="12.7109375" style="2" customWidth="1"/>
    <col min="13065" max="13065" width="10" style="2" customWidth="1"/>
    <col min="13066" max="13066" width="8.5703125" style="2" customWidth="1"/>
    <col min="13067" max="13067" width="2.5703125" style="2" customWidth="1"/>
    <col min="13068" max="13068" width="8.85546875" style="2" customWidth="1"/>
    <col min="13069" max="13069" width="14.7109375" style="2" customWidth="1"/>
    <col min="13070" max="13070" width="12.140625" style="2" customWidth="1"/>
    <col min="13071" max="13071" width="2" style="2" customWidth="1"/>
    <col min="13072" max="13072" width="11.28515625" style="2" customWidth="1"/>
    <col min="13073" max="13073" width="12" style="2" customWidth="1"/>
    <col min="13074" max="13074" width="1.85546875" style="2" customWidth="1"/>
    <col min="13075" max="13075" width="11.7109375" style="2" customWidth="1"/>
    <col min="13076" max="13317" width="8.7109375" style="2"/>
    <col min="13318" max="13318" width="11.85546875" style="2" customWidth="1"/>
    <col min="13319" max="13320" width="12.7109375" style="2" customWidth="1"/>
    <col min="13321" max="13321" width="10" style="2" customWidth="1"/>
    <col min="13322" max="13322" width="8.5703125" style="2" customWidth="1"/>
    <col min="13323" max="13323" width="2.5703125" style="2" customWidth="1"/>
    <col min="13324" max="13324" width="8.85546875" style="2" customWidth="1"/>
    <col min="13325" max="13325" width="14.7109375" style="2" customWidth="1"/>
    <col min="13326" max="13326" width="12.140625" style="2" customWidth="1"/>
    <col min="13327" max="13327" width="2" style="2" customWidth="1"/>
    <col min="13328" max="13328" width="11.28515625" style="2" customWidth="1"/>
    <col min="13329" max="13329" width="12" style="2" customWidth="1"/>
    <col min="13330" max="13330" width="1.85546875" style="2" customWidth="1"/>
    <col min="13331" max="13331" width="11.7109375" style="2" customWidth="1"/>
    <col min="13332" max="13573" width="8.7109375" style="2"/>
    <col min="13574" max="13574" width="11.85546875" style="2" customWidth="1"/>
    <col min="13575" max="13576" width="12.7109375" style="2" customWidth="1"/>
    <col min="13577" max="13577" width="10" style="2" customWidth="1"/>
    <col min="13578" max="13578" width="8.5703125" style="2" customWidth="1"/>
    <col min="13579" max="13579" width="2.5703125" style="2" customWidth="1"/>
    <col min="13580" max="13580" width="8.85546875" style="2" customWidth="1"/>
    <col min="13581" max="13581" width="14.7109375" style="2" customWidth="1"/>
    <col min="13582" max="13582" width="12.140625" style="2" customWidth="1"/>
    <col min="13583" max="13583" width="2" style="2" customWidth="1"/>
    <col min="13584" max="13584" width="11.28515625" style="2" customWidth="1"/>
    <col min="13585" max="13585" width="12" style="2" customWidth="1"/>
    <col min="13586" max="13586" width="1.85546875" style="2" customWidth="1"/>
    <col min="13587" max="13587" width="11.7109375" style="2" customWidth="1"/>
    <col min="13588" max="13829" width="8.7109375" style="2"/>
    <col min="13830" max="13830" width="11.85546875" style="2" customWidth="1"/>
    <col min="13831" max="13832" width="12.7109375" style="2" customWidth="1"/>
    <col min="13833" max="13833" width="10" style="2" customWidth="1"/>
    <col min="13834" max="13834" width="8.5703125" style="2" customWidth="1"/>
    <col min="13835" max="13835" width="2.5703125" style="2" customWidth="1"/>
    <col min="13836" max="13836" width="8.85546875" style="2" customWidth="1"/>
    <col min="13837" max="13837" width="14.7109375" style="2" customWidth="1"/>
    <col min="13838" max="13838" width="12.140625" style="2" customWidth="1"/>
    <col min="13839" max="13839" width="2" style="2" customWidth="1"/>
    <col min="13840" max="13840" width="11.28515625" style="2" customWidth="1"/>
    <col min="13841" max="13841" width="12" style="2" customWidth="1"/>
    <col min="13842" max="13842" width="1.85546875" style="2" customWidth="1"/>
    <col min="13843" max="13843" width="11.7109375" style="2" customWidth="1"/>
    <col min="13844" max="14085" width="8.7109375" style="2"/>
    <col min="14086" max="14086" width="11.85546875" style="2" customWidth="1"/>
    <col min="14087" max="14088" width="12.7109375" style="2" customWidth="1"/>
    <col min="14089" max="14089" width="10" style="2" customWidth="1"/>
    <col min="14090" max="14090" width="8.5703125" style="2" customWidth="1"/>
    <col min="14091" max="14091" width="2.5703125" style="2" customWidth="1"/>
    <col min="14092" max="14092" width="8.85546875" style="2" customWidth="1"/>
    <col min="14093" max="14093" width="14.7109375" style="2" customWidth="1"/>
    <col min="14094" max="14094" width="12.140625" style="2" customWidth="1"/>
    <col min="14095" max="14095" width="2" style="2" customWidth="1"/>
    <col min="14096" max="14096" width="11.28515625" style="2" customWidth="1"/>
    <col min="14097" max="14097" width="12" style="2" customWidth="1"/>
    <col min="14098" max="14098" width="1.85546875" style="2" customWidth="1"/>
    <col min="14099" max="14099" width="11.7109375" style="2" customWidth="1"/>
    <col min="14100" max="14341" width="8.7109375" style="2"/>
    <col min="14342" max="14342" width="11.85546875" style="2" customWidth="1"/>
    <col min="14343" max="14344" width="12.7109375" style="2" customWidth="1"/>
    <col min="14345" max="14345" width="10" style="2" customWidth="1"/>
    <col min="14346" max="14346" width="8.5703125" style="2" customWidth="1"/>
    <col min="14347" max="14347" width="2.5703125" style="2" customWidth="1"/>
    <col min="14348" max="14348" width="8.85546875" style="2" customWidth="1"/>
    <col min="14349" max="14349" width="14.7109375" style="2" customWidth="1"/>
    <col min="14350" max="14350" width="12.140625" style="2" customWidth="1"/>
    <col min="14351" max="14351" width="2" style="2" customWidth="1"/>
    <col min="14352" max="14352" width="11.28515625" style="2" customWidth="1"/>
    <col min="14353" max="14353" width="12" style="2" customWidth="1"/>
    <col min="14354" max="14354" width="1.85546875" style="2" customWidth="1"/>
    <col min="14355" max="14355" width="11.7109375" style="2" customWidth="1"/>
    <col min="14356" max="14597" width="8.7109375" style="2"/>
    <col min="14598" max="14598" width="11.85546875" style="2" customWidth="1"/>
    <col min="14599" max="14600" width="12.7109375" style="2" customWidth="1"/>
    <col min="14601" max="14601" width="10" style="2" customWidth="1"/>
    <col min="14602" max="14602" width="8.5703125" style="2" customWidth="1"/>
    <col min="14603" max="14603" width="2.5703125" style="2" customWidth="1"/>
    <col min="14604" max="14604" width="8.85546875" style="2" customWidth="1"/>
    <col min="14605" max="14605" width="14.7109375" style="2" customWidth="1"/>
    <col min="14606" max="14606" width="12.140625" style="2" customWidth="1"/>
    <col min="14607" max="14607" width="2" style="2" customWidth="1"/>
    <col min="14608" max="14608" width="11.28515625" style="2" customWidth="1"/>
    <col min="14609" max="14609" width="12" style="2" customWidth="1"/>
    <col min="14610" max="14610" width="1.85546875" style="2" customWidth="1"/>
    <col min="14611" max="14611" width="11.7109375" style="2" customWidth="1"/>
    <col min="14612" max="14853" width="8.7109375" style="2"/>
    <col min="14854" max="14854" width="11.85546875" style="2" customWidth="1"/>
    <col min="14855" max="14856" width="12.7109375" style="2" customWidth="1"/>
    <col min="14857" max="14857" width="10" style="2" customWidth="1"/>
    <col min="14858" max="14858" width="8.5703125" style="2" customWidth="1"/>
    <col min="14859" max="14859" width="2.5703125" style="2" customWidth="1"/>
    <col min="14860" max="14860" width="8.85546875" style="2" customWidth="1"/>
    <col min="14861" max="14861" width="14.7109375" style="2" customWidth="1"/>
    <col min="14862" max="14862" width="12.140625" style="2" customWidth="1"/>
    <col min="14863" max="14863" width="2" style="2" customWidth="1"/>
    <col min="14864" max="14864" width="11.28515625" style="2" customWidth="1"/>
    <col min="14865" max="14865" width="12" style="2" customWidth="1"/>
    <col min="14866" max="14866" width="1.85546875" style="2" customWidth="1"/>
    <col min="14867" max="14867" width="11.7109375" style="2" customWidth="1"/>
    <col min="14868" max="15109" width="8.7109375" style="2"/>
    <col min="15110" max="15110" width="11.85546875" style="2" customWidth="1"/>
    <col min="15111" max="15112" width="12.7109375" style="2" customWidth="1"/>
    <col min="15113" max="15113" width="10" style="2" customWidth="1"/>
    <col min="15114" max="15114" width="8.5703125" style="2" customWidth="1"/>
    <col min="15115" max="15115" width="2.5703125" style="2" customWidth="1"/>
    <col min="15116" max="15116" width="8.85546875" style="2" customWidth="1"/>
    <col min="15117" max="15117" width="14.7109375" style="2" customWidth="1"/>
    <col min="15118" max="15118" width="12.140625" style="2" customWidth="1"/>
    <col min="15119" max="15119" width="2" style="2" customWidth="1"/>
    <col min="15120" max="15120" width="11.28515625" style="2" customWidth="1"/>
    <col min="15121" max="15121" width="12" style="2" customWidth="1"/>
    <col min="15122" max="15122" width="1.85546875" style="2" customWidth="1"/>
    <col min="15123" max="15123" width="11.7109375" style="2" customWidth="1"/>
    <col min="15124" max="15365" width="8.7109375" style="2"/>
    <col min="15366" max="15366" width="11.85546875" style="2" customWidth="1"/>
    <col min="15367" max="15368" width="12.7109375" style="2" customWidth="1"/>
    <col min="15369" max="15369" width="10" style="2" customWidth="1"/>
    <col min="15370" max="15370" width="8.5703125" style="2" customWidth="1"/>
    <col min="15371" max="15371" width="2.5703125" style="2" customWidth="1"/>
    <col min="15372" max="15372" width="8.85546875" style="2" customWidth="1"/>
    <col min="15373" max="15373" width="14.7109375" style="2" customWidth="1"/>
    <col min="15374" max="15374" width="12.140625" style="2" customWidth="1"/>
    <col min="15375" max="15375" width="2" style="2" customWidth="1"/>
    <col min="15376" max="15376" width="11.28515625" style="2" customWidth="1"/>
    <col min="15377" max="15377" width="12" style="2" customWidth="1"/>
    <col min="15378" max="15378" width="1.85546875" style="2" customWidth="1"/>
    <col min="15379" max="15379" width="11.7109375" style="2" customWidth="1"/>
    <col min="15380" max="15621" width="8.7109375" style="2"/>
    <col min="15622" max="15622" width="11.85546875" style="2" customWidth="1"/>
    <col min="15623" max="15624" width="12.7109375" style="2" customWidth="1"/>
    <col min="15625" max="15625" width="10" style="2" customWidth="1"/>
    <col min="15626" max="15626" width="8.5703125" style="2" customWidth="1"/>
    <col min="15627" max="15627" width="2.5703125" style="2" customWidth="1"/>
    <col min="15628" max="15628" width="8.85546875" style="2" customWidth="1"/>
    <col min="15629" max="15629" width="14.7109375" style="2" customWidth="1"/>
    <col min="15630" max="15630" width="12.140625" style="2" customWidth="1"/>
    <col min="15631" max="15631" width="2" style="2" customWidth="1"/>
    <col min="15632" max="15632" width="11.28515625" style="2" customWidth="1"/>
    <col min="15633" max="15633" width="12" style="2" customWidth="1"/>
    <col min="15634" max="15634" width="1.85546875" style="2" customWidth="1"/>
    <col min="15635" max="15635" width="11.7109375" style="2" customWidth="1"/>
    <col min="15636" max="15877" width="8.7109375" style="2"/>
    <col min="15878" max="15878" width="11.85546875" style="2" customWidth="1"/>
    <col min="15879" max="15880" width="12.7109375" style="2" customWidth="1"/>
    <col min="15881" max="15881" width="10" style="2" customWidth="1"/>
    <col min="15882" max="15882" width="8.5703125" style="2" customWidth="1"/>
    <col min="15883" max="15883" width="2.5703125" style="2" customWidth="1"/>
    <col min="15884" max="15884" width="8.85546875" style="2" customWidth="1"/>
    <col min="15885" max="15885" width="14.7109375" style="2" customWidth="1"/>
    <col min="15886" max="15886" width="12.140625" style="2" customWidth="1"/>
    <col min="15887" max="15887" width="2" style="2" customWidth="1"/>
    <col min="15888" max="15888" width="11.28515625" style="2" customWidth="1"/>
    <col min="15889" max="15889" width="12" style="2" customWidth="1"/>
    <col min="15890" max="15890" width="1.85546875" style="2" customWidth="1"/>
    <col min="15891" max="15891" width="11.7109375" style="2" customWidth="1"/>
    <col min="15892" max="16133" width="8.7109375" style="2"/>
    <col min="16134" max="16134" width="11.85546875" style="2" customWidth="1"/>
    <col min="16135" max="16136" width="12.7109375" style="2" customWidth="1"/>
    <col min="16137" max="16137" width="10" style="2" customWidth="1"/>
    <col min="16138" max="16138" width="8.5703125" style="2" customWidth="1"/>
    <col min="16139" max="16139" width="2.5703125" style="2" customWidth="1"/>
    <col min="16140" max="16140" width="8.85546875" style="2" customWidth="1"/>
    <col min="16141" max="16141" width="14.7109375" style="2" customWidth="1"/>
    <col min="16142" max="16142" width="12.140625" style="2" customWidth="1"/>
    <col min="16143" max="16143" width="2" style="2" customWidth="1"/>
    <col min="16144" max="16144" width="11.28515625" style="2" customWidth="1"/>
    <col min="16145" max="16145" width="12" style="2" customWidth="1"/>
    <col min="16146" max="16146" width="1.85546875" style="2" customWidth="1"/>
    <col min="16147" max="16147" width="11.7109375" style="2" customWidth="1"/>
    <col min="16148" max="16384" width="8.7109375" style="2"/>
  </cols>
  <sheetData>
    <row r="1" spans="1:24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1"/>
      <c r="U1" s="1"/>
      <c r="V1" s="1"/>
      <c r="W1" s="1"/>
      <c r="X1" s="1"/>
    </row>
    <row r="2" spans="1:24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3"/>
      <c r="U2" s="3"/>
      <c r="V2" s="3"/>
      <c r="W2" s="3"/>
      <c r="X2" s="3"/>
    </row>
    <row r="3" spans="1:24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3"/>
      <c r="U3" s="3"/>
      <c r="V3" s="3"/>
      <c r="W3" s="3"/>
      <c r="X3" s="3"/>
    </row>
    <row r="4" spans="1:24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5"/>
      <c r="U4" s="5"/>
      <c r="V4" s="5"/>
      <c r="W4" s="5"/>
      <c r="X4" s="5"/>
    </row>
    <row r="5" spans="1:24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"/>
      <c r="U5" s="6"/>
      <c r="V5" s="6"/>
      <c r="W5" s="6"/>
      <c r="X5" s="6"/>
    </row>
    <row r="6" spans="1:24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4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  <c r="Q7" s="10"/>
      <c r="R7" s="10"/>
      <c r="S7" s="10"/>
    </row>
    <row r="8" spans="1:24" s="12" customFormat="1" ht="15" customHeight="1" x14ac:dyDescent="0.25">
      <c r="A8" s="62" t="s">
        <v>45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4"/>
    </row>
    <row r="9" spans="1:24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  <c r="Q9" s="10"/>
      <c r="R9" s="10"/>
      <c r="S9" s="10"/>
    </row>
    <row r="10" spans="1:24" s="16" customFormat="1" ht="25.5" customHeight="1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46"/>
      <c r="P10" s="57" t="s">
        <v>36</v>
      </c>
      <c r="Q10" s="58"/>
      <c r="R10" s="14"/>
      <c r="S10" s="14"/>
    </row>
    <row r="11" spans="1:24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20"/>
      <c r="P11" s="48" t="s">
        <v>37</v>
      </c>
      <c r="Q11" s="48" t="s">
        <v>37</v>
      </c>
      <c r="R11" s="14"/>
      <c r="S11" s="14"/>
    </row>
    <row r="12" spans="1:24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38</v>
      </c>
      <c r="Q12" s="18" t="s">
        <v>38</v>
      </c>
      <c r="R12" s="18"/>
      <c r="S12" s="18" t="s">
        <v>23</v>
      </c>
    </row>
    <row r="13" spans="1:24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44</v>
      </c>
      <c r="Q13" s="24" t="s">
        <v>26</v>
      </c>
      <c r="R13" s="17"/>
      <c r="S13" s="24" t="s">
        <v>26</v>
      </c>
    </row>
    <row r="14" spans="1:24" x14ac:dyDescent="0.25">
      <c r="A14" s="26">
        <v>44654</v>
      </c>
      <c r="B14" s="27">
        <v>35505001.390000001</v>
      </c>
      <c r="C14" s="27">
        <v>209071.78</v>
      </c>
      <c r="D14" s="27">
        <v>2970709.86</v>
      </c>
      <c r="E14" s="28">
        <v>1050</v>
      </c>
      <c r="F14" s="27">
        <f t="shared" ref="F14" si="0">IFERROR((D14/E14/7)," ")</f>
        <v>404.17821224489796</v>
      </c>
      <c r="H14" s="28">
        <v>67</v>
      </c>
      <c r="I14" s="27">
        <v>4794340</v>
      </c>
      <c r="J14" s="27">
        <v>28655</v>
      </c>
      <c r="K14" s="27">
        <v>1039434.2</v>
      </c>
      <c r="M14" s="28">
        <v>16</v>
      </c>
      <c r="N14" s="27">
        <v>81049</v>
      </c>
      <c r="P14" s="27">
        <v>655518.61999999988</v>
      </c>
      <c r="Q14" s="27">
        <v>67030.52999999997</v>
      </c>
      <c r="S14" s="27">
        <f t="shared" ref="S14:S23" si="1">D14+K14+N14+Q14</f>
        <v>4158223.5899999994</v>
      </c>
    </row>
    <row r="15" spans="1:24" x14ac:dyDescent="0.25">
      <c r="A15" s="26">
        <f>A14+7</f>
        <v>44661</v>
      </c>
      <c r="B15" s="27">
        <v>34344623.68</v>
      </c>
      <c r="C15" s="27">
        <v>211390.55</v>
      </c>
      <c r="D15" s="27">
        <v>2806602.52</v>
      </c>
      <c r="E15" s="28">
        <v>1050</v>
      </c>
      <c r="F15" s="27">
        <f t="shared" ref="F15:F66" si="2">IFERROR((D15/E15/7)," ")</f>
        <v>381.85068299319727</v>
      </c>
      <c r="H15" s="28">
        <v>67</v>
      </c>
      <c r="I15" s="27">
        <v>4370537</v>
      </c>
      <c r="J15" s="27">
        <v>30625</v>
      </c>
      <c r="K15" s="27">
        <v>991138.76</v>
      </c>
      <c r="M15" s="28">
        <v>16</v>
      </c>
      <c r="N15" s="27">
        <v>85097</v>
      </c>
      <c r="P15" s="27">
        <v>693950.52</v>
      </c>
      <c r="Q15" s="27">
        <v>13319.280000000013</v>
      </c>
      <c r="S15" s="27">
        <f t="shared" si="1"/>
        <v>3896157.56</v>
      </c>
    </row>
    <row r="16" spans="1:24" x14ac:dyDescent="0.25">
      <c r="A16" s="26">
        <f t="shared" ref="A16:A65" si="3">A15+7</f>
        <v>44668</v>
      </c>
      <c r="B16" s="27">
        <v>33256400.299999997</v>
      </c>
      <c r="C16" s="27">
        <v>199015.32</v>
      </c>
      <c r="D16" s="27">
        <v>3013502.4899999979</v>
      </c>
      <c r="E16" s="28">
        <v>1050</v>
      </c>
      <c r="F16" s="27">
        <f>IFERROR((D16/E16/7)," ")</f>
        <v>410.00033877550993</v>
      </c>
      <c r="H16" s="28">
        <v>67</v>
      </c>
      <c r="I16" s="27">
        <v>4039170</v>
      </c>
      <c r="J16" s="27">
        <v>29120</v>
      </c>
      <c r="K16" s="27">
        <v>978953.6</v>
      </c>
      <c r="M16" s="28">
        <v>16</v>
      </c>
      <c r="N16" s="27">
        <v>70371</v>
      </c>
      <c r="P16" s="27">
        <v>659225.11</v>
      </c>
      <c r="Q16" s="27">
        <v>65664.39</v>
      </c>
      <c r="S16" s="27">
        <f t="shared" si="1"/>
        <v>4128491.4799999981</v>
      </c>
    </row>
    <row r="17" spans="1:19" x14ac:dyDescent="0.25">
      <c r="A17" s="26">
        <f t="shared" si="3"/>
        <v>44675</v>
      </c>
      <c r="B17" s="27">
        <v>34133601.420000002</v>
      </c>
      <c r="C17" s="27">
        <v>202724.2</v>
      </c>
      <c r="D17" s="27">
        <v>3052655.6900000009</v>
      </c>
      <c r="E17" s="28">
        <v>1050</v>
      </c>
      <c r="F17" s="27">
        <f t="shared" si="2"/>
        <v>415.32730476190488</v>
      </c>
      <c r="H17" s="28">
        <v>67</v>
      </c>
      <c r="I17" s="27">
        <v>4166571</v>
      </c>
      <c r="J17" s="27">
        <v>29440</v>
      </c>
      <c r="K17" s="27">
        <v>932095.14999999991</v>
      </c>
      <c r="M17" s="28">
        <v>16</v>
      </c>
      <c r="N17" s="27">
        <v>79593</v>
      </c>
      <c r="P17" s="27">
        <v>838020.66999999993</v>
      </c>
      <c r="Q17" s="27">
        <v>29293.539999999979</v>
      </c>
      <c r="S17" s="27">
        <f t="shared" si="1"/>
        <v>4093637.3800000008</v>
      </c>
    </row>
    <row r="18" spans="1:19" x14ac:dyDescent="0.25">
      <c r="A18" s="26">
        <f t="shared" si="3"/>
        <v>44682</v>
      </c>
      <c r="B18" s="27">
        <v>32860278.489999998</v>
      </c>
      <c r="C18" s="27">
        <v>194394.85</v>
      </c>
      <c r="D18" s="27">
        <v>2806822.8899999992</v>
      </c>
      <c r="E18" s="28">
        <v>1050</v>
      </c>
      <c r="F18" s="27">
        <f t="shared" si="2"/>
        <v>381.88066530612235</v>
      </c>
      <c r="G18" s="2"/>
      <c r="H18" s="28">
        <v>67</v>
      </c>
      <c r="I18" s="27">
        <v>4169234</v>
      </c>
      <c r="J18" s="27">
        <v>27375</v>
      </c>
      <c r="K18" s="27">
        <v>900726.87999999989</v>
      </c>
      <c r="L18" s="2"/>
      <c r="M18" s="28">
        <v>16</v>
      </c>
      <c r="N18" s="27">
        <v>74199</v>
      </c>
      <c r="P18" s="27">
        <v>651445.77</v>
      </c>
      <c r="Q18" s="27">
        <v>27345.80999999999</v>
      </c>
      <c r="R18" s="2"/>
      <c r="S18" s="27">
        <f t="shared" si="1"/>
        <v>3809094.5799999991</v>
      </c>
    </row>
    <row r="19" spans="1:19" x14ac:dyDescent="0.25">
      <c r="A19" s="26">
        <f t="shared" si="3"/>
        <v>44689</v>
      </c>
      <c r="B19" s="27">
        <v>34150276.210000001</v>
      </c>
      <c r="C19" s="27">
        <v>220292.27</v>
      </c>
      <c r="D19" s="27">
        <v>2856662.8900000015</v>
      </c>
      <c r="E19" s="28">
        <v>1050</v>
      </c>
      <c r="F19" s="27">
        <f t="shared" si="2"/>
        <v>388.66161768707508</v>
      </c>
      <c r="H19" s="28">
        <v>67</v>
      </c>
      <c r="I19" s="27">
        <v>3828439</v>
      </c>
      <c r="J19" s="27">
        <v>27845</v>
      </c>
      <c r="K19" s="27">
        <v>690626.6</v>
      </c>
      <c r="M19" s="28">
        <v>16</v>
      </c>
      <c r="N19" s="27">
        <v>70390</v>
      </c>
      <c r="P19" s="27">
        <v>758433.19999999984</v>
      </c>
      <c r="Q19" s="27">
        <v>84899.99</v>
      </c>
      <c r="S19" s="27">
        <f t="shared" si="1"/>
        <v>3702579.4800000018</v>
      </c>
    </row>
    <row r="20" spans="1:19" x14ac:dyDescent="0.25">
      <c r="A20" s="26">
        <f t="shared" si="3"/>
        <v>44696</v>
      </c>
      <c r="B20" s="27">
        <v>30621065.450000003</v>
      </c>
      <c r="C20" s="27">
        <v>195068.92</v>
      </c>
      <c r="D20" s="27">
        <v>2489068.6199999982</v>
      </c>
      <c r="E20" s="28">
        <v>1050</v>
      </c>
      <c r="F20" s="27">
        <f t="shared" si="2"/>
        <v>338.64879183673446</v>
      </c>
      <c r="H20" s="28">
        <v>67</v>
      </c>
      <c r="I20" s="27">
        <v>3735819</v>
      </c>
      <c r="J20" s="27">
        <v>31350</v>
      </c>
      <c r="K20" s="27">
        <v>844806.78999999992</v>
      </c>
      <c r="M20" s="28">
        <v>16</v>
      </c>
      <c r="N20" s="27">
        <v>55275</v>
      </c>
      <c r="P20" s="27">
        <v>652609.07000000007</v>
      </c>
      <c r="Q20" s="27">
        <v>153282.52000000002</v>
      </c>
      <c r="S20" s="27">
        <f t="shared" si="1"/>
        <v>3542432.9299999983</v>
      </c>
    </row>
    <row r="21" spans="1:19" x14ac:dyDescent="0.25">
      <c r="A21" s="26">
        <f t="shared" si="3"/>
        <v>44703</v>
      </c>
      <c r="B21" s="27">
        <v>29302953.850000001</v>
      </c>
      <c r="C21" s="27">
        <v>190561.7</v>
      </c>
      <c r="D21" s="27">
        <v>2525457.2700000005</v>
      </c>
      <c r="E21" s="28">
        <v>1050</v>
      </c>
      <c r="F21" s="27">
        <f t="shared" si="2"/>
        <v>343.59962857142864</v>
      </c>
      <c r="H21" s="28">
        <v>67</v>
      </c>
      <c r="I21" s="27">
        <v>4142180</v>
      </c>
      <c r="J21" s="27">
        <v>26015</v>
      </c>
      <c r="K21" s="27">
        <v>707917.70000000007</v>
      </c>
      <c r="M21" s="28">
        <v>16</v>
      </c>
      <c r="N21" s="27">
        <v>63299</v>
      </c>
      <c r="P21" s="27">
        <v>614236.12999999989</v>
      </c>
      <c r="Q21" s="27">
        <v>1292.2600000000166</v>
      </c>
      <c r="S21" s="27">
        <f t="shared" si="1"/>
        <v>3297966.2300000009</v>
      </c>
    </row>
    <row r="22" spans="1:19" x14ac:dyDescent="0.25">
      <c r="A22" s="26">
        <f t="shared" si="3"/>
        <v>44710</v>
      </c>
      <c r="B22" s="27">
        <v>32711521.199999999</v>
      </c>
      <c r="C22" s="27">
        <v>194460.08</v>
      </c>
      <c r="D22" s="27">
        <v>2639786.0099999998</v>
      </c>
      <c r="E22" s="28">
        <v>1050</v>
      </c>
      <c r="F22" s="27">
        <f t="shared" si="2"/>
        <v>359.15455918367343</v>
      </c>
      <c r="H22" s="28">
        <v>67</v>
      </c>
      <c r="I22" s="27">
        <v>4230637</v>
      </c>
      <c r="J22" s="27">
        <v>29185</v>
      </c>
      <c r="K22" s="27">
        <v>862318.15</v>
      </c>
      <c r="M22" s="28">
        <v>16</v>
      </c>
      <c r="N22" s="27">
        <v>67117</v>
      </c>
      <c r="P22" s="27">
        <v>594166.51</v>
      </c>
      <c r="Q22" s="27">
        <v>25329.57</v>
      </c>
      <c r="S22" s="27">
        <f t="shared" si="1"/>
        <v>3594550.7299999995</v>
      </c>
    </row>
    <row r="23" spans="1:19" x14ac:dyDescent="0.25">
      <c r="A23" s="26">
        <f t="shared" si="3"/>
        <v>44717</v>
      </c>
      <c r="B23" s="27">
        <v>32749056.359999999</v>
      </c>
      <c r="C23" s="27">
        <v>200595.13</v>
      </c>
      <c r="D23" s="27">
        <v>2957838.0500000007</v>
      </c>
      <c r="E23" s="28">
        <v>1050</v>
      </c>
      <c r="F23" s="27">
        <f t="shared" si="2"/>
        <v>402.42694557823143</v>
      </c>
      <c r="H23" s="28">
        <v>67</v>
      </c>
      <c r="I23" s="27">
        <v>3950008</v>
      </c>
      <c r="J23" s="27">
        <v>28145</v>
      </c>
      <c r="K23" s="27">
        <v>998658.65</v>
      </c>
      <c r="M23" s="28">
        <v>16</v>
      </c>
      <c r="N23" s="27">
        <v>70330</v>
      </c>
      <c r="P23" s="27">
        <v>611485.63</v>
      </c>
      <c r="Q23" s="27">
        <v>126959.59999999999</v>
      </c>
      <c r="S23" s="27">
        <f t="shared" si="1"/>
        <v>4153786.3000000007</v>
      </c>
    </row>
    <row r="24" spans="1:19" x14ac:dyDescent="0.25">
      <c r="A24" s="26">
        <f t="shared" si="3"/>
        <v>44724</v>
      </c>
      <c r="B24" s="27">
        <v>33605287.399999999</v>
      </c>
      <c r="C24" s="27">
        <v>204739.42</v>
      </c>
      <c r="D24" s="27">
        <v>2840863.64</v>
      </c>
      <c r="E24" s="28">
        <v>1050</v>
      </c>
      <c r="F24" s="27">
        <f t="shared" si="2"/>
        <v>386.51205986394558</v>
      </c>
      <c r="H24" s="28">
        <v>67</v>
      </c>
      <c r="I24" s="27">
        <v>3791137</v>
      </c>
      <c r="J24" s="27">
        <v>34130</v>
      </c>
      <c r="K24" s="27">
        <v>1150689.8999999999</v>
      </c>
      <c r="M24" s="28">
        <v>16</v>
      </c>
      <c r="N24" s="27">
        <v>74717</v>
      </c>
      <c r="P24" s="27">
        <v>616582.63</v>
      </c>
      <c r="Q24" s="43">
        <v>-64159.28</v>
      </c>
      <c r="S24" s="27">
        <f t="shared" ref="S24:S65" si="4">D24+K24+N24+Q24</f>
        <v>4002111.2600000002</v>
      </c>
    </row>
    <row r="25" spans="1:19" x14ac:dyDescent="0.25">
      <c r="A25" s="26">
        <f t="shared" si="3"/>
        <v>44731</v>
      </c>
      <c r="B25" s="27">
        <v>33423712.350000001</v>
      </c>
      <c r="C25" s="27">
        <v>207835.45</v>
      </c>
      <c r="D25" s="27">
        <v>2765085.2600000007</v>
      </c>
      <c r="E25" s="28">
        <v>1050</v>
      </c>
      <c r="F25" s="27">
        <f t="shared" si="2"/>
        <v>376.2020761904763</v>
      </c>
      <c r="H25" s="28">
        <v>67</v>
      </c>
      <c r="I25" s="27">
        <v>3595075</v>
      </c>
      <c r="J25" s="27">
        <v>36230</v>
      </c>
      <c r="K25" s="27">
        <v>757508.35</v>
      </c>
      <c r="M25" s="28">
        <v>16</v>
      </c>
      <c r="N25" s="27">
        <v>70922</v>
      </c>
      <c r="P25" s="27">
        <v>646706.63000000012</v>
      </c>
      <c r="Q25" s="27">
        <v>21095.670000000027</v>
      </c>
      <c r="S25" s="27">
        <f t="shared" si="4"/>
        <v>3614611.2800000007</v>
      </c>
    </row>
    <row r="26" spans="1:19" x14ac:dyDescent="0.25">
      <c r="A26" s="26">
        <f t="shared" si="3"/>
        <v>44738</v>
      </c>
      <c r="B26" s="27">
        <v>33094491.049999997</v>
      </c>
      <c r="C26" s="27">
        <v>201861.96</v>
      </c>
      <c r="D26" s="27">
        <v>2736082.3899999987</v>
      </c>
      <c r="E26" s="28">
        <v>1050</v>
      </c>
      <c r="F26" s="27">
        <f t="shared" si="2"/>
        <v>372.25610748299306</v>
      </c>
      <c r="H26" s="28">
        <v>67</v>
      </c>
      <c r="I26" s="27">
        <v>3410120</v>
      </c>
      <c r="J26" s="27">
        <v>30660</v>
      </c>
      <c r="K26" s="27">
        <v>741785.5</v>
      </c>
      <c r="M26" s="28">
        <v>16</v>
      </c>
      <c r="N26" s="27">
        <v>74998</v>
      </c>
      <c r="P26" s="27">
        <v>500621.41000000003</v>
      </c>
      <c r="Q26" s="27">
        <v>89207.3</v>
      </c>
      <c r="S26" s="27">
        <f t="shared" si="4"/>
        <v>3642073.1899999985</v>
      </c>
    </row>
    <row r="27" spans="1:19" x14ac:dyDescent="0.25">
      <c r="A27" s="26">
        <f t="shared" si="3"/>
        <v>44745</v>
      </c>
      <c r="B27" s="27">
        <v>34214651.809999995</v>
      </c>
      <c r="C27" s="27">
        <v>207203.71</v>
      </c>
      <c r="D27" s="27">
        <v>2874425.2100000014</v>
      </c>
      <c r="E27" s="28">
        <v>1050</v>
      </c>
      <c r="F27" s="27">
        <f t="shared" si="2"/>
        <v>391.07825986394573</v>
      </c>
      <c r="H27" s="28">
        <v>67</v>
      </c>
      <c r="I27" s="27">
        <v>3830182</v>
      </c>
      <c r="J27" s="27">
        <v>60340</v>
      </c>
      <c r="K27" s="27">
        <v>893942.35</v>
      </c>
      <c r="M27" s="28">
        <v>16</v>
      </c>
      <c r="N27" s="27">
        <v>73681</v>
      </c>
      <c r="P27" s="27">
        <v>558367.26</v>
      </c>
      <c r="Q27" s="43">
        <v>-178.36999999999534</v>
      </c>
      <c r="S27" s="27">
        <f t="shared" si="4"/>
        <v>3841870.1900000013</v>
      </c>
    </row>
    <row r="28" spans="1:19" x14ac:dyDescent="0.25">
      <c r="A28" s="26">
        <f t="shared" si="3"/>
        <v>44752</v>
      </c>
      <c r="B28" s="27">
        <v>33483293.170000002</v>
      </c>
      <c r="C28" s="27">
        <v>201417.16</v>
      </c>
      <c r="D28" s="27">
        <v>2802840.5399999996</v>
      </c>
      <c r="E28" s="28">
        <v>1050</v>
      </c>
      <c r="F28" s="27">
        <f t="shared" si="2"/>
        <v>381.33884897959177</v>
      </c>
      <c r="H28" s="28">
        <v>67</v>
      </c>
      <c r="I28" s="27">
        <v>3842441</v>
      </c>
      <c r="J28" s="27">
        <v>53045</v>
      </c>
      <c r="K28" s="27">
        <v>563163.93999999994</v>
      </c>
      <c r="M28" s="28">
        <v>16</v>
      </c>
      <c r="N28" s="27">
        <v>72986</v>
      </c>
      <c r="P28" s="27">
        <v>556785.04</v>
      </c>
      <c r="Q28" s="27">
        <v>81901.150000000023</v>
      </c>
      <c r="S28" s="27">
        <f t="shared" si="4"/>
        <v>3520891.6299999994</v>
      </c>
    </row>
    <row r="29" spans="1:19" x14ac:dyDescent="0.25">
      <c r="A29" s="26">
        <f t="shared" si="3"/>
        <v>44759</v>
      </c>
      <c r="B29" s="27">
        <v>32988540.620000001</v>
      </c>
      <c r="C29" s="27">
        <v>195627.29</v>
      </c>
      <c r="D29" s="27">
        <v>2762665.9999999991</v>
      </c>
      <c r="E29" s="28">
        <v>1050</v>
      </c>
      <c r="F29" s="27">
        <f t="shared" si="2"/>
        <v>375.8729251700679</v>
      </c>
      <c r="H29" s="28">
        <v>67</v>
      </c>
      <c r="I29" s="27">
        <v>3782921</v>
      </c>
      <c r="J29" s="27">
        <v>31885</v>
      </c>
      <c r="K29" s="27">
        <v>768418.49999999988</v>
      </c>
      <c r="M29" s="28">
        <v>16</v>
      </c>
      <c r="N29" s="27">
        <v>75120</v>
      </c>
      <c r="P29" s="27">
        <v>546409.74</v>
      </c>
      <c r="Q29" s="43">
        <v>56277.759999999995</v>
      </c>
      <c r="S29" s="27">
        <f t="shared" si="4"/>
        <v>3662482.2599999988</v>
      </c>
    </row>
    <row r="30" spans="1:19" x14ac:dyDescent="0.25">
      <c r="A30" s="26">
        <f t="shared" si="3"/>
        <v>44766</v>
      </c>
      <c r="B30" s="27">
        <v>32851070.090000004</v>
      </c>
      <c r="C30" s="27">
        <v>193716.9</v>
      </c>
      <c r="D30" s="27">
        <v>2877741.4399999995</v>
      </c>
      <c r="E30" s="28">
        <v>1050</v>
      </c>
      <c r="F30" s="27">
        <f t="shared" si="2"/>
        <v>391.52944761904752</v>
      </c>
      <c r="H30" s="28">
        <v>67</v>
      </c>
      <c r="I30" s="27">
        <v>3845889</v>
      </c>
      <c r="J30" s="27">
        <v>24985</v>
      </c>
      <c r="K30" s="27">
        <v>488122.80000000005</v>
      </c>
      <c r="M30" s="28">
        <v>16</v>
      </c>
      <c r="N30" s="27">
        <v>79436</v>
      </c>
      <c r="P30" s="27">
        <v>375269.18999999994</v>
      </c>
      <c r="Q30" s="27">
        <v>41120.999999999971</v>
      </c>
      <c r="S30" s="27">
        <f t="shared" si="4"/>
        <v>3486421.2399999993</v>
      </c>
    </row>
    <row r="31" spans="1:19" x14ac:dyDescent="0.25">
      <c r="A31" s="26">
        <f t="shared" si="3"/>
        <v>44773</v>
      </c>
      <c r="B31" s="27">
        <v>34638786.789999999</v>
      </c>
      <c r="C31" s="27">
        <v>204555.61</v>
      </c>
      <c r="D31" s="27">
        <v>2838402.1300000008</v>
      </c>
      <c r="E31" s="28">
        <v>1050</v>
      </c>
      <c r="F31" s="27">
        <f t="shared" si="2"/>
        <v>386.17716054421777</v>
      </c>
      <c r="H31" s="28">
        <v>67</v>
      </c>
      <c r="I31" s="27">
        <v>4198364</v>
      </c>
      <c r="J31" s="27">
        <v>53760</v>
      </c>
      <c r="K31" s="27">
        <v>775453.3</v>
      </c>
      <c r="M31" s="28">
        <v>16</v>
      </c>
      <c r="N31" s="27">
        <v>80237</v>
      </c>
      <c r="P31" s="27">
        <v>541657.30000000005</v>
      </c>
      <c r="Q31" s="27">
        <v>114702.71</v>
      </c>
      <c r="S31" s="27">
        <f t="shared" si="4"/>
        <v>3808795.1400000006</v>
      </c>
    </row>
    <row r="32" spans="1:19" x14ac:dyDescent="0.25">
      <c r="A32" s="26">
        <f t="shared" si="3"/>
        <v>44780</v>
      </c>
      <c r="B32" s="27">
        <v>35875527.950000003</v>
      </c>
      <c r="C32" s="27">
        <v>209447.95</v>
      </c>
      <c r="D32" s="27">
        <v>3151870.9099999983</v>
      </c>
      <c r="E32" s="28">
        <v>1050</v>
      </c>
      <c r="F32" s="27">
        <f t="shared" si="2"/>
        <v>428.8259741496596</v>
      </c>
      <c r="H32" s="28">
        <v>67</v>
      </c>
      <c r="I32" s="27">
        <v>5278732</v>
      </c>
      <c r="J32" s="27">
        <v>38145</v>
      </c>
      <c r="K32" s="27">
        <v>710359.84</v>
      </c>
      <c r="M32" s="28">
        <v>16</v>
      </c>
      <c r="N32" s="27">
        <v>92222</v>
      </c>
      <c r="P32" s="27">
        <v>548572.96000000008</v>
      </c>
      <c r="Q32" s="27">
        <v>107466.51000000001</v>
      </c>
      <c r="S32" s="27">
        <f t="shared" si="4"/>
        <v>4061919.2599999979</v>
      </c>
    </row>
    <row r="33" spans="1:19" x14ac:dyDescent="0.25">
      <c r="A33" s="26">
        <f t="shared" si="3"/>
        <v>44787</v>
      </c>
      <c r="B33" s="27">
        <v>32769662.300000001</v>
      </c>
      <c r="C33" s="27">
        <v>190409.94</v>
      </c>
      <c r="D33" s="27">
        <v>2810998.95</v>
      </c>
      <c r="E33" s="28">
        <v>1050</v>
      </c>
      <c r="F33" s="27">
        <f t="shared" si="2"/>
        <v>382.44883673469388</v>
      </c>
      <c r="H33" s="28">
        <v>67</v>
      </c>
      <c r="I33" s="27">
        <v>4259379</v>
      </c>
      <c r="J33" s="27">
        <v>34540</v>
      </c>
      <c r="K33" s="27">
        <v>1034485.15</v>
      </c>
      <c r="M33" s="28">
        <v>16</v>
      </c>
      <c r="N33" s="27">
        <v>80334</v>
      </c>
      <c r="P33" s="27">
        <v>550266.29</v>
      </c>
      <c r="Q33" s="27">
        <v>69039.619999999981</v>
      </c>
      <c r="S33" s="27">
        <f t="shared" si="4"/>
        <v>3994857.72</v>
      </c>
    </row>
    <row r="34" spans="1:19" x14ac:dyDescent="0.25">
      <c r="A34" s="26">
        <f t="shared" si="3"/>
        <v>44794</v>
      </c>
      <c r="B34" s="27">
        <v>34109618.220000006</v>
      </c>
      <c r="C34" s="27">
        <v>195061.22</v>
      </c>
      <c r="D34" s="27">
        <v>3023416.3200000012</v>
      </c>
      <c r="E34" s="28">
        <v>1050</v>
      </c>
      <c r="F34" s="27">
        <f t="shared" si="2"/>
        <v>411.34915918367363</v>
      </c>
      <c r="H34" s="28">
        <v>67</v>
      </c>
      <c r="I34" s="27">
        <v>4150208</v>
      </c>
      <c r="J34" s="27">
        <v>40405</v>
      </c>
      <c r="K34" s="27">
        <v>890516.70000000007</v>
      </c>
      <c r="M34" s="28">
        <v>16</v>
      </c>
      <c r="N34" s="27">
        <v>81470</v>
      </c>
      <c r="P34" s="27">
        <v>520492.45</v>
      </c>
      <c r="Q34" s="27">
        <v>99348.329999999987</v>
      </c>
      <c r="S34" s="27">
        <f t="shared" si="4"/>
        <v>4094751.3500000015</v>
      </c>
    </row>
    <row r="35" spans="1:19" x14ac:dyDescent="0.25">
      <c r="A35" s="26">
        <f t="shared" si="3"/>
        <v>44801</v>
      </c>
      <c r="B35" s="27">
        <v>33740365.57</v>
      </c>
      <c r="C35" s="27">
        <v>193231.31</v>
      </c>
      <c r="D35" s="27">
        <v>3018580.0900000008</v>
      </c>
      <c r="E35" s="28">
        <v>1050</v>
      </c>
      <c r="F35" s="27">
        <f t="shared" si="2"/>
        <v>410.69116870748309</v>
      </c>
      <c r="H35" s="28">
        <v>67</v>
      </c>
      <c r="I35" s="27">
        <v>4467072</v>
      </c>
      <c r="J35" s="27">
        <v>40800</v>
      </c>
      <c r="K35" s="27">
        <v>1050101.3500000001</v>
      </c>
      <c r="M35" s="28">
        <v>16</v>
      </c>
      <c r="N35" s="27">
        <v>76921</v>
      </c>
      <c r="P35" s="27">
        <v>557655.41</v>
      </c>
      <c r="Q35" s="27">
        <v>54298.76</v>
      </c>
      <c r="S35" s="27">
        <f t="shared" si="4"/>
        <v>4199901.2000000011</v>
      </c>
    </row>
    <row r="36" spans="1:19" x14ac:dyDescent="0.25">
      <c r="A36" s="26">
        <f t="shared" si="3"/>
        <v>44808</v>
      </c>
      <c r="B36" s="27">
        <v>35119251.909999996</v>
      </c>
      <c r="C36" s="27">
        <v>200341.1</v>
      </c>
      <c r="D36" s="27">
        <v>2886607.08</v>
      </c>
      <c r="E36" s="28">
        <v>1050</v>
      </c>
      <c r="F36" s="27">
        <f t="shared" si="2"/>
        <v>392.73565714285718</v>
      </c>
      <c r="H36" s="28">
        <v>67</v>
      </c>
      <c r="I36" s="27">
        <v>4459451</v>
      </c>
      <c r="J36" s="27">
        <v>47725</v>
      </c>
      <c r="K36" s="27">
        <v>765286.04999999981</v>
      </c>
      <c r="M36" s="28">
        <v>16</v>
      </c>
      <c r="N36" s="27">
        <v>78042</v>
      </c>
      <c r="P36" s="27">
        <v>707818.59000000008</v>
      </c>
      <c r="Q36" s="27">
        <v>73476.989999999991</v>
      </c>
      <c r="S36" s="27">
        <f t="shared" si="4"/>
        <v>3803412.12</v>
      </c>
    </row>
    <row r="37" spans="1:19" x14ac:dyDescent="0.25">
      <c r="A37" s="26">
        <f t="shared" si="3"/>
        <v>44815</v>
      </c>
      <c r="B37" s="27">
        <v>33656377.75</v>
      </c>
      <c r="C37" s="27">
        <v>204313.38</v>
      </c>
      <c r="D37" s="27">
        <v>2773090.47</v>
      </c>
      <c r="E37" s="28">
        <v>1050</v>
      </c>
      <c r="F37" s="27">
        <f t="shared" si="2"/>
        <v>377.29122040816327</v>
      </c>
      <c r="H37" s="28">
        <v>67</v>
      </c>
      <c r="I37" s="27">
        <v>4404512</v>
      </c>
      <c r="J37" s="27">
        <v>54575</v>
      </c>
      <c r="K37" s="27">
        <v>711384.73</v>
      </c>
      <c r="M37" s="28">
        <v>16</v>
      </c>
      <c r="N37" s="27">
        <v>80503</v>
      </c>
      <c r="P37" s="27">
        <v>1272100.8900000001</v>
      </c>
      <c r="Q37" s="27">
        <v>426708.97</v>
      </c>
      <c r="S37" s="27">
        <f t="shared" si="4"/>
        <v>3991687.17</v>
      </c>
    </row>
    <row r="38" spans="1:19" x14ac:dyDescent="0.25">
      <c r="A38" s="26">
        <f t="shared" si="3"/>
        <v>44822</v>
      </c>
      <c r="B38" s="27">
        <v>32833416.080000002</v>
      </c>
      <c r="C38" s="27">
        <v>197007.32</v>
      </c>
      <c r="D38" s="27">
        <v>2830516.080000001</v>
      </c>
      <c r="E38" s="28">
        <v>1050</v>
      </c>
      <c r="F38" s="27">
        <f t="shared" si="2"/>
        <v>385.10422857142873</v>
      </c>
      <c r="H38" s="28">
        <v>67</v>
      </c>
      <c r="I38" s="27">
        <v>3923041</v>
      </c>
      <c r="J38" s="49">
        <v>54125</v>
      </c>
      <c r="K38" s="27">
        <v>1081568.1499999999</v>
      </c>
      <c r="M38" s="28">
        <v>16</v>
      </c>
      <c r="N38" s="27">
        <v>77229</v>
      </c>
      <c r="P38" s="27">
        <v>1040021.52</v>
      </c>
      <c r="Q38" s="27">
        <v>176181.65000000002</v>
      </c>
      <c r="S38" s="27">
        <f t="shared" si="4"/>
        <v>4165494.8800000008</v>
      </c>
    </row>
    <row r="39" spans="1:19" x14ac:dyDescent="0.25">
      <c r="A39" s="26">
        <f t="shared" si="3"/>
        <v>44829</v>
      </c>
      <c r="B39" s="27">
        <v>32448374.170000002</v>
      </c>
      <c r="C39" s="27">
        <v>196248.42</v>
      </c>
      <c r="D39" s="27">
        <v>2733110.7199999988</v>
      </c>
      <c r="E39" s="28">
        <v>1050</v>
      </c>
      <c r="F39" s="27">
        <f t="shared" si="2"/>
        <v>371.85179863945558</v>
      </c>
      <c r="H39" s="28">
        <v>67</v>
      </c>
      <c r="I39" s="27">
        <v>3813831</v>
      </c>
      <c r="J39" s="27">
        <v>51240</v>
      </c>
      <c r="K39" s="27">
        <v>815549.7</v>
      </c>
      <c r="M39" s="28">
        <v>16</v>
      </c>
      <c r="N39" s="27">
        <v>81960</v>
      </c>
      <c r="P39" s="27">
        <v>1138698.7999999998</v>
      </c>
      <c r="Q39" s="27">
        <v>227574.08000000002</v>
      </c>
      <c r="S39" s="27">
        <f t="shared" si="4"/>
        <v>3858194.4999999991</v>
      </c>
    </row>
    <row r="40" spans="1:19" x14ac:dyDescent="0.25">
      <c r="A40" s="26">
        <f t="shared" si="3"/>
        <v>44836</v>
      </c>
      <c r="B40" s="27">
        <v>32591179.379999999</v>
      </c>
      <c r="C40" s="27">
        <v>200566.9</v>
      </c>
      <c r="D40" s="27">
        <v>2851523.6</v>
      </c>
      <c r="E40" s="28">
        <v>1050</v>
      </c>
      <c r="F40" s="27">
        <f t="shared" si="2"/>
        <v>387.96239455782313</v>
      </c>
      <c r="H40" s="28">
        <v>67</v>
      </c>
      <c r="I40" s="27">
        <v>3751401</v>
      </c>
      <c r="J40" s="27">
        <v>44040</v>
      </c>
      <c r="K40" s="27">
        <v>733505</v>
      </c>
      <c r="M40" s="28">
        <v>16</v>
      </c>
      <c r="N40" s="27">
        <v>79673</v>
      </c>
      <c r="P40" s="27">
        <v>1110268.68</v>
      </c>
      <c r="Q40" s="27">
        <v>110118.32</v>
      </c>
      <c r="S40" s="27">
        <f t="shared" si="4"/>
        <v>3774819.92</v>
      </c>
    </row>
    <row r="41" spans="1:19" x14ac:dyDescent="0.25">
      <c r="A41" s="26">
        <f t="shared" si="3"/>
        <v>44843</v>
      </c>
      <c r="B41" s="27">
        <v>33619713.299999997</v>
      </c>
      <c r="C41" s="27">
        <v>198209.3</v>
      </c>
      <c r="D41" s="27">
        <v>2854465.1100000003</v>
      </c>
      <c r="E41" s="28">
        <v>1050</v>
      </c>
      <c r="F41" s="27">
        <f t="shared" si="2"/>
        <v>388.36260000000004</v>
      </c>
      <c r="H41" s="28">
        <v>67</v>
      </c>
      <c r="I41" s="27">
        <v>3996134</v>
      </c>
      <c r="J41" s="27">
        <v>35305</v>
      </c>
      <c r="K41" s="27">
        <v>1019734.8</v>
      </c>
      <c r="M41" s="28">
        <v>16</v>
      </c>
      <c r="N41" s="27">
        <v>74218</v>
      </c>
      <c r="P41" s="27">
        <v>1270236.01</v>
      </c>
      <c r="Q41" s="27">
        <v>128615.68000000005</v>
      </c>
      <c r="S41" s="27">
        <f t="shared" si="4"/>
        <v>4077033.5900000003</v>
      </c>
    </row>
    <row r="42" spans="1:19" x14ac:dyDescent="0.25">
      <c r="A42" s="26">
        <f t="shared" si="3"/>
        <v>44850</v>
      </c>
      <c r="B42" s="27">
        <v>33963063.879999995</v>
      </c>
      <c r="C42" s="27">
        <v>199892.75</v>
      </c>
      <c r="D42" s="27">
        <v>2699449.7299999986</v>
      </c>
      <c r="E42" s="28">
        <v>1050</v>
      </c>
      <c r="F42" s="27">
        <f t="shared" si="2"/>
        <v>367.27207210884336</v>
      </c>
      <c r="H42" s="28">
        <v>67</v>
      </c>
      <c r="I42" s="27">
        <v>3937696</v>
      </c>
      <c r="J42" s="27">
        <v>23880</v>
      </c>
      <c r="K42" s="27">
        <v>1186334.9000000001</v>
      </c>
      <c r="M42" s="28">
        <v>16</v>
      </c>
      <c r="N42" s="27">
        <v>75020</v>
      </c>
      <c r="P42" s="27">
        <v>1234133.33</v>
      </c>
      <c r="Q42" s="49">
        <v>248303.70000000004</v>
      </c>
      <c r="S42" s="27">
        <f t="shared" si="4"/>
        <v>4209108.3299999991</v>
      </c>
    </row>
    <row r="43" spans="1:19" x14ac:dyDescent="0.25">
      <c r="A43" s="26">
        <f t="shared" si="3"/>
        <v>44857</v>
      </c>
      <c r="B43" s="27">
        <v>31061753.949999999</v>
      </c>
      <c r="C43" s="27">
        <v>184849.68</v>
      </c>
      <c r="D43" s="27">
        <v>2558860.2600000002</v>
      </c>
      <c r="E43" s="28">
        <v>1050</v>
      </c>
      <c r="F43" s="27">
        <f t="shared" si="2"/>
        <v>348.1442530612245</v>
      </c>
      <c r="H43" s="28">
        <v>67</v>
      </c>
      <c r="I43" s="27">
        <v>4620886</v>
      </c>
      <c r="J43" s="27">
        <v>36040</v>
      </c>
      <c r="K43" s="27">
        <v>534044.9</v>
      </c>
      <c r="M43" s="28">
        <v>16</v>
      </c>
      <c r="N43" s="27">
        <v>75092</v>
      </c>
      <c r="P43" s="27">
        <v>1358276.18</v>
      </c>
      <c r="Q43" s="27">
        <v>101537.92000000004</v>
      </c>
      <c r="S43" s="27">
        <f t="shared" si="4"/>
        <v>3269535.08</v>
      </c>
    </row>
    <row r="44" spans="1:19" x14ac:dyDescent="0.25">
      <c r="A44" s="26">
        <f t="shared" si="3"/>
        <v>44864</v>
      </c>
      <c r="B44" s="27">
        <v>32100636.899999999</v>
      </c>
      <c r="C44" s="27">
        <v>187352.49</v>
      </c>
      <c r="D44" s="27">
        <v>2847665</v>
      </c>
      <c r="E44" s="28">
        <v>1050</v>
      </c>
      <c r="F44" s="27">
        <f t="shared" si="2"/>
        <v>387.43741496598642</v>
      </c>
      <c r="H44" s="28">
        <v>67</v>
      </c>
      <c r="I44" s="27">
        <v>3917634</v>
      </c>
      <c r="J44" s="27">
        <v>56415</v>
      </c>
      <c r="K44" s="27">
        <v>589049.89999999991</v>
      </c>
      <c r="M44" s="28">
        <v>16</v>
      </c>
      <c r="N44" s="27">
        <v>76667</v>
      </c>
      <c r="P44" s="27">
        <v>1096074.81</v>
      </c>
      <c r="Q44" s="27">
        <v>126223.67</v>
      </c>
      <c r="S44" s="27">
        <f t="shared" si="4"/>
        <v>3639605.57</v>
      </c>
    </row>
    <row r="45" spans="1:19" x14ac:dyDescent="0.25">
      <c r="A45" s="26">
        <f t="shared" si="3"/>
        <v>44871</v>
      </c>
      <c r="B45" s="27">
        <v>35892702.040000007</v>
      </c>
      <c r="C45" s="27">
        <v>228478.13</v>
      </c>
      <c r="D45" s="27">
        <v>3127167.0500000003</v>
      </c>
      <c r="E45" s="28">
        <v>1050</v>
      </c>
      <c r="F45" s="27">
        <f t="shared" si="2"/>
        <v>425.46490476190485</v>
      </c>
      <c r="H45" s="28">
        <v>67</v>
      </c>
      <c r="I45" s="27">
        <v>4235548</v>
      </c>
      <c r="J45" s="27">
        <v>78840</v>
      </c>
      <c r="K45" s="27">
        <v>990839.64999999991</v>
      </c>
      <c r="M45" s="28">
        <v>16</v>
      </c>
      <c r="N45" s="27">
        <v>75413</v>
      </c>
      <c r="P45" s="27">
        <v>1218176.3500000001</v>
      </c>
      <c r="Q45" s="43">
        <v>-104786.97000000003</v>
      </c>
      <c r="S45" s="27">
        <f t="shared" si="4"/>
        <v>4088632.73</v>
      </c>
    </row>
    <row r="46" spans="1:19" x14ac:dyDescent="0.25">
      <c r="A46" s="26">
        <f t="shared" si="3"/>
        <v>44878</v>
      </c>
      <c r="B46" s="27">
        <v>34878934.789999999</v>
      </c>
      <c r="C46" s="27">
        <v>215961.59</v>
      </c>
      <c r="D46" s="27">
        <v>3051319.22</v>
      </c>
      <c r="E46" s="28">
        <v>1050</v>
      </c>
      <c r="F46" s="27">
        <f t="shared" si="2"/>
        <v>415.14547210884353</v>
      </c>
      <c r="H46" s="28">
        <v>67</v>
      </c>
      <c r="I46" s="27">
        <v>4504449</v>
      </c>
      <c r="J46" s="27">
        <v>61100</v>
      </c>
      <c r="K46" s="27">
        <v>1216253.5</v>
      </c>
      <c r="M46" s="28">
        <v>16</v>
      </c>
      <c r="N46" s="27">
        <v>86672</v>
      </c>
      <c r="P46" s="27">
        <v>1332288.9799999997</v>
      </c>
      <c r="Q46" s="27">
        <v>262183.38999999996</v>
      </c>
      <c r="S46" s="27">
        <f t="shared" si="4"/>
        <v>4616428.1100000003</v>
      </c>
    </row>
    <row r="47" spans="1:19" x14ac:dyDescent="0.25">
      <c r="A47" s="26">
        <f t="shared" si="3"/>
        <v>44885</v>
      </c>
      <c r="B47" s="27">
        <v>31443791.66</v>
      </c>
      <c r="C47" s="27">
        <v>182166.47</v>
      </c>
      <c r="D47" s="27">
        <v>2520328.0099999988</v>
      </c>
      <c r="E47" s="28">
        <v>1050</v>
      </c>
      <c r="F47" s="27">
        <f t="shared" si="2"/>
        <v>342.90177006802702</v>
      </c>
      <c r="H47" s="28">
        <v>67</v>
      </c>
      <c r="I47" s="27">
        <v>4393478</v>
      </c>
      <c r="J47" s="27">
        <v>128895</v>
      </c>
      <c r="K47" s="27">
        <v>750040.44</v>
      </c>
      <c r="M47" s="28">
        <v>16</v>
      </c>
      <c r="N47" s="27">
        <v>83079</v>
      </c>
      <c r="P47" s="27">
        <v>1595638.9700000002</v>
      </c>
      <c r="Q47" s="27">
        <v>216991.16000000003</v>
      </c>
      <c r="S47" s="27">
        <f t="shared" si="4"/>
        <v>3570438.6099999989</v>
      </c>
    </row>
    <row r="48" spans="1:19" x14ac:dyDescent="0.25">
      <c r="A48" s="26">
        <f t="shared" si="3"/>
        <v>44892</v>
      </c>
      <c r="B48" s="27">
        <v>34066543.039999999</v>
      </c>
      <c r="C48" s="27">
        <v>187398.04</v>
      </c>
      <c r="D48" s="27">
        <v>2780517.7300000014</v>
      </c>
      <c r="E48" s="28">
        <v>1050</v>
      </c>
      <c r="F48" s="27">
        <f t="shared" si="2"/>
        <v>378.3017319727893</v>
      </c>
      <c r="H48" s="28">
        <v>67</v>
      </c>
      <c r="I48" s="27">
        <v>4527810</v>
      </c>
      <c r="J48" s="27">
        <v>61220</v>
      </c>
      <c r="K48" s="27">
        <v>1051582.9300000002</v>
      </c>
      <c r="M48" s="28">
        <v>16</v>
      </c>
      <c r="N48" s="27">
        <v>75666</v>
      </c>
      <c r="P48" s="27">
        <v>1429901.4499999997</v>
      </c>
      <c r="Q48" s="27">
        <v>50944.009999999937</v>
      </c>
      <c r="S48" s="27">
        <f t="shared" si="4"/>
        <v>3958710.6700000013</v>
      </c>
    </row>
    <row r="49" spans="1:19" x14ac:dyDescent="0.25">
      <c r="A49" s="26">
        <f t="shared" si="3"/>
        <v>44899</v>
      </c>
      <c r="B49" s="27">
        <v>31531101.149999999</v>
      </c>
      <c r="C49" s="27">
        <v>200605.18</v>
      </c>
      <c r="D49" s="27">
        <v>2674481.12</v>
      </c>
      <c r="E49" s="28">
        <v>1050</v>
      </c>
      <c r="F49" s="27">
        <f t="shared" si="2"/>
        <v>363.87498231292517</v>
      </c>
      <c r="H49" s="28">
        <v>67</v>
      </c>
      <c r="I49" s="27">
        <v>4036341</v>
      </c>
      <c r="J49" s="27">
        <v>75665</v>
      </c>
      <c r="K49" s="27">
        <v>1202583.06</v>
      </c>
      <c r="M49" s="28">
        <v>16</v>
      </c>
      <c r="N49" s="27">
        <v>78504</v>
      </c>
      <c r="P49" s="50">
        <v>1163701.73</v>
      </c>
      <c r="Q49" s="27">
        <v>86212.799999999988</v>
      </c>
      <c r="S49" s="27">
        <f t="shared" si="4"/>
        <v>4041780.98</v>
      </c>
    </row>
    <row r="50" spans="1:19" x14ac:dyDescent="0.25">
      <c r="A50" s="26">
        <f t="shared" si="3"/>
        <v>44906</v>
      </c>
      <c r="B50" s="27">
        <v>29849348.179999996</v>
      </c>
      <c r="C50" s="27">
        <v>181544.94</v>
      </c>
      <c r="D50" s="27">
        <v>2459450.0799999996</v>
      </c>
      <c r="E50" s="28">
        <v>1050</v>
      </c>
      <c r="F50" s="27">
        <f t="shared" si="2"/>
        <v>334.61905850340133</v>
      </c>
      <c r="H50" s="28">
        <v>67</v>
      </c>
      <c r="I50" s="27">
        <v>3608668</v>
      </c>
      <c r="J50" s="27">
        <v>86915</v>
      </c>
      <c r="K50" s="27">
        <v>1024883.5</v>
      </c>
      <c r="M50" s="28">
        <v>16</v>
      </c>
      <c r="N50" s="27">
        <v>78434</v>
      </c>
      <c r="P50" s="27">
        <v>851160.54</v>
      </c>
      <c r="Q50" s="49">
        <v>135755.71</v>
      </c>
      <c r="S50" s="27">
        <f t="shared" si="4"/>
        <v>3698523.2899999996</v>
      </c>
    </row>
    <row r="51" spans="1:19" x14ac:dyDescent="0.25">
      <c r="A51" s="26">
        <f t="shared" si="3"/>
        <v>44913</v>
      </c>
      <c r="B51" s="27">
        <v>28675561.359999999</v>
      </c>
      <c r="C51" s="27">
        <v>167796.67</v>
      </c>
      <c r="D51" s="27">
        <v>2343642.9999999991</v>
      </c>
      <c r="E51" s="28">
        <v>1050</v>
      </c>
      <c r="F51" s="27">
        <f t="shared" si="2"/>
        <v>318.8629931972788</v>
      </c>
      <c r="H51" s="28">
        <v>67</v>
      </c>
      <c r="I51" s="27">
        <v>3510822</v>
      </c>
      <c r="J51" s="27">
        <v>36740</v>
      </c>
      <c r="K51" s="27">
        <v>802151.75000000012</v>
      </c>
      <c r="M51" s="28">
        <v>16</v>
      </c>
      <c r="N51" s="27">
        <v>75138</v>
      </c>
      <c r="P51" s="27">
        <v>963020.45000000007</v>
      </c>
      <c r="Q51" s="43">
        <v>140697.96000000002</v>
      </c>
      <c r="S51" s="27">
        <f t="shared" si="4"/>
        <v>3361630.709999999</v>
      </c>
    </row>
    <row r="52" spans="1:19" x14ac:dyDescent="0.25">
      <c r="A52" s="26">
        <f t="shared" si="3"/>
        <v>44920</v>
      </c>
      <c r="B52" s="27">
        <v>28162730.069999997</v>
      </c>
      <c r="C52" s="27">
        <v>162881.99</v>
      </c>
      <c r="D52" s="27">
        <v>2372176.3800000004</v>
      </c>
      <c r="E52" s="28">
        <v>1050</v>
      </c>
      <c r="F52" s="27">
        <f t="shared" si="2"/>
        <v>322.74508571428578</v>
      </c>
      <c r="H52" s="28">
        <v>67</v>
      </c>
      <c r="I52" s="27">
        <v>3460256</v>
      </c>
      <c r="J52" s="27">
        <v>44010</v>
      </c>
      <c r="K52" s="27">
        <v>956120.9</v>
      </c>
      <c r="M52" s="28">
        <v>16</v>
      </c>
      <c r="N52" s="27">
        <v>58653</v>
      </c>
      <c r="P52" s="27">
        <v>947593.4800000001</v>
      </c>
      <c r="Q52" s="27">
        <v>158206.26000000007</v>
      </c>
      <c r="S52" s="27">
        <f t="shared" si="4"/>
        <v>3545156.5400000005</v>
      </c>
    </row>
    <row r="53" spans="1:19" x14ac:dyDescent="0.25">
      <c r="A53" s="26">
        <f t="shared" si="3"/>
        <v>44927</v>
      </c>
      <c r="B53" s="27">
        <v>43867375.659999996</v>
      </c>
      <c r="C53" s="27">
        <v>246783.34</v>
      </c>
      <c r="D53" s="27">
        <v>3699299.330000001</v>
      </c>
      <c r="E53" s="28">
        <v>1050</v>
      </c>
      <c r="F53" s="27">
        <f t="shared" si="2"/>
        <v>503.30603129251716</v>
      </c>
      <c r="H53" s="28">
        <v>67</v>
      </c>
      <c r="I53" s="27">
        <v>4499749</v>
      </c>
      <c r="J53" s="27">
        <v>53100</v>
      </c>
      <c r="K53" s="27">
        <v>1147331.95</v>
      </c>
      <c r="M53" s="28">
        <v>16</v>
      </c>
      <c r="N53" s="27">
        <v>93109</v>
      </c>
      <c r="P53" s="27">
        <v>1204865.0300000003</v>
      </c>
      <c r="Q53" s="27">
        <v>235230.58000000007</v>
      </c>
      <c r="S53" s="27">
        <f t="shared" si="4"/>
        <v>5174970.8600000013</v>
      </c>
    </row>
    <row r="54" spans="1:19" x14ac:dyDescent="0.25">
      <c r="A54" s="26">
        <f t="shared" si="3"/>
        <v>44934</v>
      </c>
      <c r="B54" s="27">
        <v>34672159.540000007</v>
      </c>
      <c r="C54" s="27">
        <v>214631.28</v>
      </c>
      <c r="D54" s="27">
        <v>3015904.7399999993</v>
      </c>
      <c r="E54" s="28">
        <v>1050</v>
      </c>
      <c r="F54" s="27">
        <f t="shared" si="2"/>
        <v>410.32717551020403</v>
      </c>
      <c r="H54" s="28">
        <v>67</v>
      </c>
      <c r="I54" s="27">
        <v>5179040</v>
      </c>
      <c r="J54" s="27">
        <v>130350</v>
      </c>
      <c r="K54" s="27">
        <v>1333552.1100000003</v>
      </c>
      <c r="M54" s="28">
        <v>16</v>
      </c>
      <c r="N54" s="27">
        <v>82522</v>
      </c>
      <c r="P54" s="27">
        <v>1098274.48</v>
      </c>
      <c r="Q54" s="43">
        <v>26987.12999999999</v>
      </c>
      <c r="S54" s="27">
        <f t="shared" si="4"/>
        <v>4458965.9799999995</v>
      </c>
    </row>
    <row r="55" spans="1:19" x14ac:dyDescent="0.25">
      <c r="A55" s="26">
        <f t="shared" si="3"/>
        <v>44941</v>
      </c>
      <c r="B55" s="27">
        <v>33533604.849999998</v>
      </c>
      <c r="C55" s="27">
        <v>198396.11</v>
      </c>
      <c r="D55" s="27">
        <v>2826251.9199999985</v>
      </c>
      <c r="E55" s="28">
        <v>1050</v>
      </c>
      <c r="F55" s="27">
        <f t="shared" si="2"/>
        <v>384.5240707482991</v>
      </c>
      <c r="H55" s="28">
        <v>67</v>
      </c>
      <c r="I55" s="27">
        <v>3973118</v>
      </c>
      <c r="J55" s="27">
        <v>142670</v>
      </c>
      <c r="K55" s="27">
        <v>453483.75</v>
      </c>
      <c r="M55" s="28">
        <v>16</v>
      </c>
      <c r="N55" s="27">
        <v>73124</v>
      </c>
      <c r="P55" s="27">
        <v>1033641.2000000001</v>
      </c>
      <c r="Q55" s="43">
        <v>181684.07999999996</v>
      </c>
      <c r="S55" s="27">
        <f t="shared" si="4"/>
        <v>3534543.7499999986</v>
      </c>
    </row>
    <row r="56" spans="1:19" x14ac:dyDescent="0.25">
      <c r="A56" s="26">
        <f t="shared" si="3"/>
        <v>44948</v>
      </c>
      <c r="B56" s="27">
        <v>32370110.539999999</v>
      </c>
      <c r="C56" s="27">
        <v>198807.43</v>
      </c>
      <c r="D56" s="27">
        <v>2916156.7600000002</v>
      </c>
      <c r="E56" s="28">
        <v>1050</v>
      </c>
      <c r="F56" s="27">
        <f t="shared" si="2"/>
        <v>396.75602176870751</v>
      </c>
      <c r="H56" s="28">
        <v>67</v>
      </c>
      <c r="I56" s="27">
        <v>3736309</v>
      </c>
      <c r="J56" s="27">
        <v>30820</v>
      </c>
      <c r="K56" s="27">
        <v>777828.15</v>
      </c>
      <c r="M56" s="28">
        <v>16</v>
      </c>
      <c r="N56" s="27">
        <v>77227</v>
      </c>
      <c r="P56" s="27">
        <v>1112852.1099999999</v>
      </c>
      <c r="Q56" s="27">
        <v>79525.75</v>
      </c>
      <c r="S56" s="27">
        <f t="shared" si="4"/>
        <v>3850737.66</v>
      </c>
    </row>
    <row r="57" spans="1:19" x14ac:dyDescent="0.25">
      <c r="A57" s="26">
        <f t="shared" si="3"/>
        <v>44955</v>
      </c>
      <c r="B57" s="27">
        <v>33521058.710000005</v>
      </c>
      <c r="C57" s="27">
        <v>200406.58</v>
      </c>
      <c r="D57" s="27">
        <v>2848971.5100000002</v>
      </c>
      <c r="E57" s="28">
        <v>1050</v>
      </c>
      <c r="F57" s="27">
        <f>IFERROR((D57/E57/7)," ")</f>
        <v>387.6151714285715</v>
      </c>
      <c r="H57" s="28">
        <v>67</v>
      </c>
      <c r="I57" s="27">
        <v>3612371</v>
      </c>
      <c r="J57" s="27">
        <v>71770</v>
      </c>
      <c r="K57" s="27">
        <v>941264.4</v>
      </c>
      <c r="M57" s="28">
        <v>16</v>
      </c>
      <c r="N57" s="27">
        <v>72983</v>
      </c>
      <c r="P57" s="27">
        <v>800158.80999999994</v>
      </c>
      <c r="Q57" s="27">
        <v>172918.72999999998</v>
      </c>
      <c r="S57" s="27">
        <f t="shared" si="4"/>
        <v>4036137.64</v>
      </c>
    </row>
    <row r="58" spans="1:19" x14ac:dyDescent="0.25">
      <c r="A58" s="26">
        <f t="shared" si="3"/>
        <v>44962</v>
      </c>
      <c r="B58" s="27">
        <v>33353158.649999999</v>
      </c>
      <c r="C58" s="27">
        <v>207464.85</v>
      </c>
      <c r="D58" s="27">
        <v>3021400.2799999993</v>
      </c>
      <c r="E58" s="28">
        <v>1050</v>
      </c>
      <c r="F58" s="27">
        <f t="shared" ref="F58:F65" si="5">IFERROR((D58/E58/7)," ")</f>
        <v>411.07486802721081</v>
      </c>
      <c r="H58" s="28">
        <v>67</v>
      </c>
      <c r="I58" s="27">
        <v>3869301</v>
      </c>
      <c r="J58" s="27">
        <v>182525</v>
      </c>
      <c r="K58" s="27">
        <v>704093.95000000007</v>
      </c>
      <c r="M58" s="28">
        <v>16</v>
      </c>
      <c r="N58" s="27">
        <v>78289</v>
      </c>
      <c r="P58" s="27">
        <v>491075.5199999999</v>
      </c>
      <c r="Q58" s="43">
        <v>-146415.99000000002</v>
      </c>
      <c r="S58" s="27">
        <f t="shared" si="4"/>
        <v>3657367.2399999993</v>
      </c>
    </row>
    <row r="59" spans="1:19" x14ac:dyDescent="0.25">
      <c r="A59" s="26">
        <f t="shared" si="3"/>
        <v>44969</v>
      </c>
      <c r="B59" s="27">
        <v>35768343.369999997</v>
      </c>
      <c r="C59" s="27">
        <v>230917</v>
      </c>
      <c r="D59" s="27">
        <v>3154464.4900000021</v>
      </c>
      <c r="E59" s="28">
        <v>1050</v>
      </c>
      <c r="F59" s="27">
        <f t="shared" si="5"/>
        <v>429.17884217687106</v>
      </c>
      <c r="H59" s="28">
        <v>67</v>
      </c>
      <c r="I59" s="27">
        <v>3913279</v>
      </c>
      <c r="J59" s="27">
        <v>128825</v>
      </c>
      <c r="K59" s="27">
        <v>827479.73</v>
      </c>
      <c r="M59" s="28">
        <v>16</v>
      </c>
      <c r="N59" s="27">
        <v>85122</v>
      </c>
      <c r="P59" s="27">
        <v>1234000.71</v>
      </c>
      <c r="Q59" s="27">
        <v>418432.65000000008</v>
      </c>
      <c r="S59" s="27">
        <f t="shared" si="4"/>
        <v>4485498.870000002</v>
      </c>
    </row>
    <row r="60" spans="1:19" s="32" customFormat="1" x14ac:dyDescent="0.25">
      <c r="A60" s="26">
        <f t="shared" si="3"/>
        <v>44976</v>
      </c>
      <c r="B60" s="27">
        <v>37462016.800000004</v>
      </c>
      <c r="C60" s="27">
        <v>212789.21</v>
      </c>
      <c r="D60" s="27">
        <v>3240062.8599999989</v>
      </c>
      <c r="E60" s="28">
        <v>1050</v>
      </c>
      <c r="F60" s="27">
        <f t="shared" si="5"/>
        <v>440.8248789115645</v>
      </c>
      <c r="G60" s="30"/>
      <c r="H60" s="28">
        <v>67</v>
      </c>
      <c r="I60" s="27">
        <v>4370743</v>
      </c>
      <c r="J60" s="27">
        <v>84715</v>
      </c>
      <c r="K60" s="27">
        <v>820862.62000000011</v>
      </c>
      <c r="L60" s="31"/>
      <c r="M60" s="28">
        <v>16</v>
      </c>
      <c r="N60" s="27">
        <v>90520</v>
      </c>
      <c r="O60" s="30"/>
      <c r="P60" s="30">
        <v>740170.7300000001</v>
      </c>
      <c r="Q60" s="43">
        <v>-391853.26</v>
      </c>
      <c r="R60" s="30"/>
      <c r="S60" s="27">
        <f t="shared" si="4"/>
        <v>3759592.2199999988</v>
      </c>
    </row>
    <row r="61" spans="1:19" s="32" customFormat="1" x14ac:dyDescent="0.25">
      <c r="A61" s="26">
        <f t="shared" si="3"/>
        <v>44983</v>
      </c>
      <c r="B61" s="27">
        <v>36291682.460000001</v>
      </c>
      <c r="C61" s="27">
        <v>193898.21</v>
      </c>
      <c r="D61" s="27">
        <v>3034381.0799999991</v>
      </c>
      <c r="E61" s="28">
        <v>1050</v>
      </c>
      <c r="F61" s="27">
        <f t="shared" si="5"/>
        <v>412.84096326530602</v>
      </c>
      <c r="G61" s="30"/>
      <c r="H61" s="28">
        <v>67</v>
      </c>
      <c r="I61" s="27">
        <v>4012690</v>
      </c>
      <c r="J61" s="27">
        <v>33745</v>
      </c>
      <c r="K61" s="27">
        <v>919909.6</v>
      </c>
      <c r="L61" s="31"/>
      <c r="M61" s="28">
        <v>16</v>
      </c>
      <c r="N61" s="27">
        <v>96705</v>
      </c>
      <c r="O61" s="30"/>
      <c r="P61" s="30">
        <v>475676.44999999995</v>
      </c>
      <c r="Q61" s="43">
        <v>66797.819999999978</v>
      </c>
      <c r="R61" s="30"/>
      <c r="S61" s="27">
        <f t="shared" si="4"/>
        <v>4117793.4999999991</v>
      </c>
    </row>
    <row r="62" spans="1:19" s="32" customFormat="1" x14ac:dyDescent="0.25">
      <c r="A62" s="26">
        <f t="shared" si="3"/>
        <v>44990</v>
      </c>
      <c r="B62" s="27">
        <v>36267470.689999998</v>
      </c>
      <c r="C62" s="27">
        <v>202793.7</v>
      </c>
      <c r="D62" s="27">
        <v>3103335.6499999985</v>
      </c>
      <c r="E62" s="28">
        <v>1050</v>
      </c>
      <c r="F62" s="27">
        <f t="shared" si="5"/>
        <v>422.22253741496576</v>
      </c>
      <c r="G62" s="30"/>
      <c r="H62" s="28">
        <v>67</v>
      </c>
      <c r="I62" s="27">
        <v>4018708</v>
      </c>
      <c r="J62" s="27">
        <v>30065</v>
      </c>
      <c r="K62" s="27">
        <v>899724.55</v>
      </c>
      <c r="L62" s="31"/>
      <c r="M62" s="28">
        <v>16</v>
      </c>
      <c r="N62" s="27">
        <v>81763</v>
      </c>
      <c r="O62" s="30"/>
      <c r="P62" s="30">
        <v>620609.69999999995</v>
      </c>
      <c r="Q62" s="43">
        <v>-9174.2000000000044</v>
      </c>
      <c r="R62" s="30"/>
      <c r="S62" s="27">
        <f t="shared" si="4"/>
        <v>4075648.9999999981</v>
      </c>
    </row>
    <row r="63" spans="1:19" x14ac:dyDescent="0.25">
      <c r="A63" s="26">
        <f t="shared" si="3"/>
        <v>44997</v>
      </c>
      <c r="B63" s="27">
        <v>38839221.07</v>
      </c>
      <c r="C63" s="27">
        <v>234781.12</v>
      </c>
      <c r="D63" s="27">
        <v>3275803.63</v>
      </c>
      <c r="E63" s="28">
        <v>1050</v>
      </c>
      <c r="F63" s="27">
        <f t="shared" si="5"/>
        <v>445.68756870748297</v>
      </c>
      <c r="H63" s="28">
        <v>67</v>
      </c>
      <c r="I63" s="27">
        <v>5509444</v>
      </c>
      <c r="J63" s="27">
        <v>44265</v>
      </c>
      <c r="K63" s="27">
        <v>2341764.5499999998</v>
      </c>
      <c r="M63" s="28">
        <v>16</v>
      </c>
      <c r="N63" s="27">
        <v>90572</v>
      </c>
      <c r="P63" s="27">
        <v>597277.41999999993</v>
      </c>
      <c r="Q63" s="43">
        <v>45515.87</v>
      </c>
      <c r="S63" s="30">
        <f t="shared" si="4"/>
        <v>5753656.0499999998</v>
      </c>
    </row>
    <row r="64" spans="1:19" x14ac:dyDescent="0.25">
      <c r="A64" s="26">
        <f t="shared" si="3"/>
        <v>45004</v>
      </c>
      <c r="B64" s="27">
        <v>35033026.339999996</v>
      </c>
      <c r="C64" s="27">
        <v>198285.76</v>
      </c>
      <c r="D64" s="27">
        <v>3038328.6799999992</v>
      </c>
      <c r="E64" s="28">
        <v>1050</v>
      </c>
      <c r="F64" s="27">
        <f t="shared" si="5"/>
        <v>413.3780517006802</v>
      </c>
      <c r="H64" s="28">
        <v>67</v>
      </c>
      <c r="I64" s="27">
        <v>4238408</v>
      </c>
      <c r="J64" s="27">
        <v>33600</v>
      </c>
      <c r="K64" s="27">
        <v>906710.95</v>
      </c>
      <c r="M64" s="28">
        <v>16</v>
      </c>
      <c r="N64" s="27">
        <v>70694</v>
      </c>
      <c r="P64" s="27">
        <v>944740.44000000006</v>
      </c>
      <c r="Q64" s="43">
        <v>149259.82999999999</v>
      </c>
      <c r="S64" s="30">
        <f t="shared" si="4"/>
        <v>4164993.459999999</v>
      </c>
    </row>
    <row r="65" spans="1:21" x14ac:dyDescent="0.25">
      <c r="A65" s="26">
        <f t="shared" si="3"/>
        <v>45011</v>
      </c>
      <c r="B65" s="27">
        <v>36957784.480000004</v>
      </c>
      <c r="C65" s="27">
        <v>229252.57</v>
      </c>
      <c r="D65" s="27">
        <v>2951263.4700000007</v>
      </c>
      <c r="E65" s="28">
        <v>1050</v>
      </c>
      <c r="F65" s="27">
        <f t="shared" si="5"/>
        <v>401.53244489795924</v>
      </c>
      <c r="H65" s="28">
        <v>67</v>
      </c>
      <c r="I65" s="27">
        <v>4002752</v>
      </c>
      <c r="J65" s="27">
        <v>31350</v>
      </c>
      <c r="K65" s="27">
        <v>774642.73999999987</v>
      </c>
      <c r="M65" s="28">
        <v>16</v>
      </c>
      <c r="N65" s="27">
        <v>75351</v>
      </c>
      <c r="P65" s="27">
        <v>701765.38</v>
      </c>
      <c r="Q65" s="43">
        <v>169390.97</v>
      </c>
      <c r="S65" s="30">
        <f t="shared" si="4"/>
        <v>3970648.1800000006</v>
      </c>
    </row>
    <row r="66" spans="1:21" x14ac:dyDescent="0.25">
      <c r="A66" s="26"/>
      <c r="E66" s="28"/>
      <c r="F66" s="27" t="str">
        <f t="shared" si="2"/>
        <v xml:space="preserve"> </v>
      </c>
      <c r="H66" s="28"/>
      <c r="Q66" s="43"/>
      <c r="S66" s="30"/>
    </row>
    <row r="67" spans="1:21" ht="15.75" thickBot="1" x14ac:dyDescent="0.3">
      <c r="A67" s="8" t="s">
        <v>23</v>
      </c>
      <c r="B67" s="33">
        <f>SUM(B14:B66)</f>
        <v>1754261278.4399998</v>
      </c>
      <c r="C67" s="33">
        <f>SUM(C14:C66)</f>
        <v>10487504.23</v>
      </c>
      <c r="D67" s="33">
        <f>SUM(D14:D66)</f>
        <v>149112074.21000001</v>
      </c>
      <c r="E67" s="34">
        <v>1050</v>
      </c>
      <c r="F67" s="33">
        <f>D67/E67/364</f>
        <v>390.14148144950292</v>
      </c>
      <c r="G67" s="35"/>
      <c r="H67" s="34">
        <v>67</v>
      </c>
      <c r="I67" s="33">
        <f>SUM(I14:I66)</f>
        <v>213916325</v>
      </c>
      <c r="J67" s="33">
        <f>SUM(J14:J66)</f>
        <v>2741210</v>
      </c>
      <c r="K67" s="33">
        <f>SUM(K14:K66)</f>
        <v>47050787.069999993</v>
      </c>
      <c r="M67" s="34">
        <f>(SUM(M14:M65)/COUNT(M14:M65))</f>
        <v>16</v>
      </c>
      <c r="N67" s="33">
        <f>SUM(N14:N66)</f>
        <v>4027708</v>
      </c>
      <c r="O67" s="35"/>
      <c r="P67" s="33">
        <f>SUM(P14:P66)</f>
        <v>44032696.280000009</v>
      </c>
      <c r="Q67" s="33">
        <f>SUM(Q14:Q66)</f>
        <v>4827783.9100000011</v>
      </c>
      <c r="S67" s="33">
        <f>SUM(S14:S66)</f>
        <v>205018353.18999997</v>
      </c>
    </row>
    <row r="68" spans="1:21" s="37" customFormat="1" ht="15.75" thickTop="1" x14ac:dyDescent="0.25">
      <c r="A68" s="8"/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  <c r="Q68" s="27"/>
      <c r="R68" s="27"/>
      <c r="S68" s="27"/>
    </row>
    <row r="69" spans="1:21" s="37" customFormat="1" x14ac:dyDescent="0.25">
      <c r="A69" s="39" t="s">
        <v>31</v>
      </c>
      <c r="B69" s="36"/>
      <c r="C69" s="36"/>
      <c r="D69" s="36"/>
      <c r="F69" s="27"/>
      <c r="G69" s="36"/>
      <c r="H69" s="38"/>
      <c r="I69" s="35"/>
      <c r="J69" s="35"/>
      <c r="K69" s="27"/>
      <c r="M69" s="28"/>
      <c r="N69" s="27"/>
      <c r="O69" s="27"/>
      <c r="P69" s="27"/>
      <c r="Q69" s="27"/>
      <c r="R69" s="27"/>
      <c r="S69" s="27"/>
    </row>
    <row r="70" spans="1:21" x14ac:dyDescent="0.25">
      <c r="A70" s="39" t="s">
        <v>32</v>
      </c>
      <c r="B70" s="8"/>
      <c r="I70" s="28"/>
      <c r="L70" s="27"/>
      <c r="M70" s="27"/>
      <c r="T70" s="27"/>
      <c r="U70" s="27"/>
    </row>
    <row r="71" spans="1:21" x14ac:dyDescent="0.25">
      <c r="A71" s="39" t="s">
        <v>33</v>
      </c>
      <c r="B71" s="40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1"/>
      <c r="R71" s="41"/>
      <c r="T71" s="27"/>
      <c r="U71" s="27"/>
    </row>
    <row r="72" spans="1:21" x14ac:dyDescent="0.25">
      <c r="A72" s="39" t="s">
        <v>41</v>
      </c>
      <c r="E72" s="28"/>
      <c r="H72" s="28"/>
    </row>
    <row r="73" spans="1:21" x14ac:dyDescent="0.25">
      <c r="A73" s="39" t="s">
        <v>40</v>
      </c>
      <c r="E73" s="28"/>
      <c r="H73" s="28"/>
    </row>
    <row r="74" spans="1:21" x14ac:dyDescent="0.25">
      <c r="E74" s="28"/>
      <c r="H74" s="28"/>
    </row>
    <row r="75" spans="1:21" x14ac:dyDescent="0.25">
      <c r="E75" s="28"/>
      <c r="H75" s="28"/>
    </row>
    <row r="76" spans="1:21" x14ac:dyDescent="0.25">
      <c r="E76" s="28"/>
      <c r="H76" s="28"/>
    </row>
    <row r="77" spans="1:21" x14ac:dyDescent="0.25">
      <c r="E77" s="28"/>
      <c r="H77" s="28"/>
    </row>
    <row r="78" spans="1:21" x14ac:dyDescent="0.25">
      <c r="E78" s="28"/>
      <c r="H78" s="28"/>
    </row>
    <row r="79" spans="1:21" x14ac:dyDescent="0.25">
      <c r="E79" s="28"/>
      <c r="H79" s="28"/>
    </row>
    <row r="80" spans="1:21" x14ac:dyDescent="0.25">
      <c r="E80" s="28"/>
      <c r="H80" s="28"/>
    </row>
    <row r="81" spans="1:24" x14ac:dyDescent="0.25">
      <c r="E81" s="28"/>
      <c r="H81" s="28"/>
    </row>
    <row r="82" spans="1:24" s="27" customFormat="1" x14ac:dyDescent="0.25">
      <c r="A82" s="8"/>
      <c r="E82" s="28"/>
      <c r="H82" s="28"/>
      <c r="L82" s="28"/>
      <c r="M82" s="28"/>
      <c r="T82" s="2"/>
      <c r="U82" s="2"/>
      <c r="V82" s="2"/>
      <c r="W82" s="2"/>
      <c r="X82" s="2"/>
    </row>
    <row r="83" spans="1:24" s="27" customFormat="1" x14ac:dyDescent="0.25">
      <c r="A83" s="8"/>
      <c r="E83" s="28"/>
      <c r="H83" s="28"/>
      <c r="L83" s="28"/>
      <c r="M83" s="28"/>
      <c r="T83" s="2"/>
      <c r="U83" s="2"/>
      <c r="V83" s="2"/>
      <c r="W83" s="2"/>
      <c r="X83" s="2"/>
    </row>
    <row r="84" spans="1:24" s="27" customFormat="1" x14ac:dyDescent="0.25">
      <c r="A84" s="8"/>
      <c r="E84" s="28"/>
      <c r="H84" s="28"/>
      <c r="L84" s="28"/>
      <c r="M84" s="28"/>
      <c r="T84" s="2"/>
      <c r="U84" s="2"/>
      <c r="V84" s="2"/>
      <c r="W84" s="2"/>
      <c r="X84" s="2"/>
    </row>
    <row r="85" spans="1:24" s="27" customFormat="1" x14ac:dyDescent="0.25">
      <c r="A85" s="8"/>
      <c r="E85" s="28"/>
      <c r="H85" s="28"/>
      <c r="L85" s="28"/>
      <c r="M85" s="28"/>
      <c r="T85" s="2"/>
      <c r="U85" s="2"/>
      <c r="V85" s="2"/>
      <c r="W85" s="2"/>
      <c r="X85" s="2"/>
    </row>
    <row r="86" spans="1:24" s="27" customFormat="1" x14ac:dyDescent="0.25">
      <c r="A86" s="8"/>
      <c r="E86" s="28"/>
      <c r="H86" s="28"/>
      <c r="L86" s="28"/>
      <c r="M86" s="28"/>
      <c r="T86" s="2"/>
      <c r="U86" s="2"/>
      <c r="V86" s="2"/>
      <c r="W86" s="2"/>
      <c r="X86" s="2"/>
    </row>
    <row r="87" spans="1:24" s="27" customFormat="1" x14ac:dyDescent="0.25">
      <c r="A87" s="8"/>
      <c r="E87" s="28"/>
      <c r="H87" s="28"/>
      <c r="L87" s="28"/>
      <c r="M87" s="28"/>
      <c r="T87" s="2"/>
      <c r="U87" s="2"/>
      <c r="V87" s="2"/>
      <c r="W87" s="2"/>
      <c r="X87" s="2"/>
    </row>
    <row r="88" spans="1:24" s="27" customFormat="1" x14ac:dyDescent="0.25">
      <c r="A88" s="8"/>
      <c r="E88" s="28"/>
      <c r="H88" s="28"/>
      <c r="L88" s="28"/>
      <c r="M88" s="28"/>
      <c r="T88" s="2"/>
      <c r="U88" s="2"/>
      <c r="V88" s="2"/>
      <c r="W88" s="2"/>
      <c r="X88" s="2"/>
    </row>
    <row r="89" spans="1:24" s="27" customFormat="1" x14ac:dyDescent="0.25">
      <c r="A89" s="8"/>
      <c r="E89" s="28"/>
      <c r="H89" s="28"/>
      <c r="L89" s="28"/>
      <c r="M89" s="28"/>
      <c r="T89" s="2"/>
      <c r="U89" s="2"/>
      <c r="V89" s="2"/>
      <c r="W89" s="2"/>
      <c r="X89" s="2"/>
    </row>
    <row r="90" spans="1:24" s="27" customFormat="1" x14ac:dyDescent="0.25">
      <c r="A90" s="8"/>
      <c r="H90" s="28"/>
      <c r="L90" s="28"/>
      <c r="M90" s="28"/>
      <c r="T90" s="2"/>
      <c r="U90" s="2"/>
      <c r="V90" s="2"/>
      <c r="W90" s="2"/>
      <c r="X90" s="2"/>
    </row>
    <row r="91" spans="1:24" s="27" customFormat="1" x14ac:dyDescent="0.25">
      <c r="A91" s="8"/>
      <c r="H91" s="28"/>
      <c r="L91" s="28"/>
      <c r="M91" s="28"/>
      <c r="T91" s="2"/>
      <c r="U91" s="2"/>
      <c r="V91" s="2"/>
      <c r="W91" s="2"/>
      <c r="X91" s="2"/>
    </row>
    <row r="92" spans="1:24" s="27" customFormat="1" x14ac:dyDescent="0.25">
      <c r="A92" s="8"/>
      <c r="H92" s="28"/>
      <c r="L92" s="28"/>
      <c r="M92" s="28"/>
      <c r="T92" s="2"/>
      <c r="U92" s="2"/>
      <c r="V92" s="2"/>
      <c r="W92" s="2"/>
      <c r="X92" s="2"/>
    </row>
    <row r="93" spans="1:24" s="27" customFormat="1" x14ac:dyDescent="0.25">
      <c r="A93" s="8"/>
      <c r="H93" s="28"/>
      <c r="L93" s="28"/>
      <c r="M93" s="28"/>
      <c r="T93" s="2"/>
      <c r="U93" s="2"/>
      <c r="V93" s="2"/>
      <c r="W93" s="2"/>
      <c r="X93" s="2"/>
    </row>
    <row r="94" spans="1:24" s="27" customFormat="1" x14ac:dyDescent="0.25">
      <c r="A94" s="8"/>
      <c r="H94" s="28"/>
      <c r="L94" s="28"/>
      <c r="M94" s="28"/>
      <c r="T94" s="2"/>
      <c r="U94" s="2"/>
      <c r="V94" s="2"/>
      <c r="W94" s="2"/>
      <c r="X94" s="2"/>
    </row>
    <row r="95" spans="1:24" s="27" customFormat="1" x14ac:dyDescent="0.25">
      <c r="A95" s="8"/>
      <c r="H95" s="28"/>
      <c r="L95" s="28"/>
      <c r="M95" s="28"/>
      <c r="T95" s="2"/>
      <c r="U95" s="2"/>
      <c r="V95" s="2"/>
      <c r="W95" s="2"/>
      <c r="X95" s="2"/>
    </row>
    <row r="96" spans="1:24" s="27" customFormat="1" x14ac:dyDescent="0.25">
      <c r="A96" s="8"/>
      <c r="H96" s="28"/>
      <c r="L96" s="28"/>
      <c r="M96" s="28"/>
      <c r="T96" s="2"/>
      <c r="U96" s="2"/>
      <c r="V96" s="2"/>
      <c r="W96" s="2"/>
      <c r="X96" s="2"/>
    </row>
    <row r="97" spans="1:24" s="27" customFormat="1" x14ac:dyDescent="0.25">
      <c r="A97" s="8"/>
      <c r="H97" s="28"/>
      <c r="L97" s="28"/>
      <c r="M97" s="28"/>
      <c r="T97" s="2"/>
      <c r="U97" s="2"/>
      <c r="V97" s="2"/>
      <c r="W97" s="2"/>
      <c r="X97" s="2"/>
    </row>
    <row r="98" spans="1:24" s="27" customFormat="1" x14ac:dyDescent="0.25">
      <c r="A98" s="8"/>
      <c r="H98" s="28"/>
      <c r="L98" s="28"/>
      <c r="M98" s="28"/>
      <c r="T98" s="2"/>
      <c r="U98" s="2"/>
      <c r="V98" s="2"/>
      <c r="W98" s="2"/>
      <c r="X98" s="2"/>
    </row>
    <row r="99" spans="1:24" s="27" customFormat="1" x14ac:dyDescent="0.25">
      <c r="A99" s="8"/>
      <c r="H99" s="28"/>
      <c r="L99" s="28"/>
      <c r="M99" s="28"/>
      <c r="T99" s="2"/>
      <c r="U99" s="2"/>
      <c r="V99" s="2"/>
      <c r="W99" s="2"/>
      <c r="X99" s="2"/>
    </row>
    <row r="100" spans="1:24" s="27" customFormat="1" x14ac:dyDescent="0.25">
      <c r="A100" s="8"/>
      <c r="H100" s="28"/>
      <c r="L100" s="28"/>
      <c r="M100" s="28"/>
      <c r="T100" s="2"/>
      <c r="U100" s="2"/>
      <c r="V100" s="2"/>
      <c r="W100" s="2"/>
      <c r="X100" s="2"/>
    </row>
    <row r="101" spans="1:24" s="27" customFormat="1" x14ac:dyDescent="0.25">
      <c r="A101" s="8"/>
      <c r="H101" s="28"/>
      <c r="L101" s="28"/>
      <c r="M101" s="28"/>
      <c r="T101" s="2"/>
      <c r="U101" s="2"/>
      <c r="V101" s="2"/>
      <c r="W101" s="2"/>
      <c r="X101" s="2"/>
    </row>
    <row r="102" spans="1:24" s="27" customFormat="1" x14ac:dyDescent="0.25">
      <c r="A102" s="8"/>
      <c r="H102" s="28"/>
      <c r="L102" s="28"/>
      <c r="M102" s="28"/>
      <c r="T102" s="2"/>
      <c r="U102" s="2"/>
      <c r="V102" s="2"/>
      <c r="W102" s="2"/>
      <c r="X102" s="2"/>
    </row>
    <row r="103" spans="1:24" s="27" customFormat="1" x14ac:dyDescent="0.25">
      <c r="A103" s="8"/>
      <c r="H103" s="28"/>
      <c r="L103" s="28"/>
      <c r="M103" s="28"/>
      <c r="T103" s="2"/>
      <c r="U103" s="2"/>
      <c r="V103" s="2"/>
      <c r="W103" s="2"/>
      <c r="X103" s="2"/>
    </row>
    <row r="104" spans="1:24" s="27" customFormat="1" x14ac:dyDescent="0.25">
      <c r="A104" s="8"/>
      <c r="H104" s="28"/>
      <c r="L104" s="28"/>
      <c r="M104" s="28"/>
      <c r="T104" s="2"/>
      <c r="U104" s="2"/>
      <c r="V104" s="2"/>
      <c r="W104" s="2"/>
      <c r="X104" s="2"/>
    </row>
    <row r="105" spans="1:24" s="27" customFormat="1" x14ac:dyDescent="0.25">
      <c r="A105" s="8"/>
      <c r="H105" s="28"/>
      <c r="L105" s="28"/>
      <c r="M105" s="28"/>
      <c r="T105" s="2"/>
      <c r="U105" s="2"/>
      <c r="V105" s="2"/>
      <c r="W105" s="2"/>
      <c r="X105" s="2"/>
    </row>
    <row r="106" spans="1:24" s="27" customFormat="1" x14ac:dyDescent="0.25">
      <c r="A106" s="8"/>
      <c r="H106" s="28"/>
      <c r="L106" s="28"/>
      <c r="M106" s="28"/>
      <c r="T106" s="2"/>
      <c r="U106" s="2"/>
      <c r="V106" s="2"/>
      <c r="W106" s="2"/>
      <c r="X106" s="2"/>
    </row>
    <row r="107" spans="1:24" s="27" customFormat="1" x14ac:dyDescent="0.25">
      <c r="A107" s="8"/>
      <c r="H107" s="28"/>
      <c r="L107" s="28"/>
      <c r="M107" s="28"/>
      <c r="T107" s="2"/>
      <c r="U107" s="2"/>
      <c r="V107" s="2"/>
      <c r="W107" s="2"/>
      <c r="X107" s="2"/>
    </row>
    <row r="108" spans="1:24" s="27" customFormat="1" x14ac:dyDescent="0.25">
      <c r="A108" s="8"/>
      <c r="H108" s="28"/>
      <c r="L108" s="28"/>
      <c r="M108" s="28"/>
      <c r="T108" s="2"/>
      <c r="U108" s="2"/>
      <c r="V108" s="2"/>
      <c r="W108" s="2"/>
      <c r="X108" s="2"/>
    </row>
    <row r="109" spans="1:24" s="27" customFormat="1" x14ac:dyDescent="0.25">
      <c r="A109" s="8"/>
      <c r="H109" s="28"/>
      <c r="L109" s="28"/>
      <c r="M109" s="28"/>
      <c r="T109" s="2"/>
      <c r="U109" s="2"/>
      <c r="V109" s="2"/>
      <c r="W109" s="2"/>
      <c r="X109" s="2"/>
    </row>
    <row r="110" spans="1:24" s="27" customFormat="1" x14ac:dyDescent="0.25">
      <c r="A110" s="8"/>
      <c r="H110" s="28"/>
      <c r="L110" s="28"/>
      <c r="M110" s="28"/>
      <c r="T110" s="2"/>
      <c r="U110" s="2"/>
      <c r="V110" s="2"/>
      <c r="W110" s="2"/>
      <c r="X110" s="2"/>
    </row>
    <row r="111" spans="1:24" s="27" customFormat="1" x14ac:dyDescent="0.25">
      <c r="A111" s="8"/>
      <c r="H111" s="28"/>
      <c r="L111" s="28"/>
      <c r="M111" s="28"/>
      <c r="T111" s="2"/>
      <c r="U111" s="2"/>
      <c r="V111" s="2"/>
      <c r="W111" s="2"/>
      <c r="X111" s="2"/>
    </row>
    <row r="112" spans="1:24" s="27" customFormat="1" x14ac:dyDescent="0.25">
      <c r="A112" s="8"/>
      <c r="H112" s="28"/>
      <c r="L112" s="28"/>
      <c r="M112" s="28"/>
      <c r="T112" s="2"/>
      <c r="U112" s="2"/>
      <c r="V112" s="2"/>
      <c r="W112" s="2"/>
      <c r="X112" s="2"/>
    </row>
    <row r="113" spans="1:24" s="27" customFormat="1" x14ac:dyDescent="0.25">
      <c r="A113" s="8"/>
      <c r="H113" s="28"/>
      <c r="L113" s="28"/>
      <c r="M113" s="28"/>
      <c r="T113" s="2"/>
      <c r="U113" s="2"/>
      <c r="V113" s="2"/>
      <c r="W113" s="2"/>
      <c r="X113" s="2"/>
    </row>
    <row r="114" spans="1:24" s="27" customFormat="1" x14ac:dyDescent="0.25">
      <c r="A114" s="8"/>
      <c r="H114" s="28"/>
      <c r="L114" s="28"/>
      <c r="M114" s="28"/>
      <c r="T114" s="2"/>
      <c r="U114" s="2"/>
      <c r="V114" s="2"/>
      <c r="W114" s="2"/>
      <c r="X114" s="2"/>
    </row>
    <row r="115" spans="1:24" s="27" customFormat="1" x14ac:dyDescent="0.25">
      <c r="A115" s="8"/>
      <c r="H115" s="28"/>
      <c r="L115" s="28"/>
      <c r="M115" s="28"/>
      <c r="T115" s="2"/>
      <c r="U115" s="2"/>
      <c r="V115" s="2"/>
      <c r="W115" s="2"/>
      <c r="X115" s="2"/>
    </row>
    <row r="116" spans="1:24" s="27" customFormat="1" x14ac:dyDescent="0.25">
      <c r="A116" s="8"/>
      <c r="H116" s="28"/>
      <c r="L116" s="28"/>
      <c r="M116" s="28"/>
      <c r="T116" s="2"/>
      <c r="U116" s="2"/>
      <c r="V116" s="2"/>
      <c r="W116" s="2"/>
      <c r="X116" s="2"/>
    </row>
    <row r="117" spans="1:24" s="27" customFormat="1" x14ac:dyDescent="0.25">
      <c r="A117" s="8"/>
      <c r="H117" s="28"/>
      <c r="L117" s="28"/>
      <c r="M117" s="28"/>
      <c r="T117" s="2"/>
      <c r="U117" s="2"/>
      <c r="V117" s="2"/>
      <c r="W117" s="2"/>
      <c r="X117" s="2"/>
    </row>
    <row r="118" spans="1:24" s="27" customFormat="1" x14ac:dyDescent="0.25">
      <c r="A118" s="8"/>
      <c r="H118" s="28"/>
      <c r="L118" s="28"/>
      <c r="M118" s="28"/>
      <c r="T118" s="2"/>
      <c r="U118" s="2"/>
      <c r="V118" s="2"/>
      <c r="W118" s="2"/>
      <c r="X118" s="2"/>
    </row>
    <row r="119" spans="1:24" s="27" customFormat="1" x14ac:dyDescent="0.25">
      <c r="A119" s="8"/>
      <c r="H119" s="28"/>
      <c r="L119" s="28"/>
      <c r="M119" s="28"/>
      <c r="T119" s="2"/>
      <c r="U119" s="2"/>
      <c r="V119" s="2"/>
      <c r="W119" s="2"/>
      <c r="X119" s="2"/>
    </row>
    <row r="120" spans="1:24" s="27" customFormat="1" x14ac:dyDescent="0.25">
      <c r="A120" s="8"/>
      <c r="H120" s="28"/>
      <c r="L120" s="28"/>
      <c r="M120" s="28"/>
      <c r="T120" s="2"/>
      <c r="U120" s="2"/>
      <c r="V120" s="2"/>
      <c r="W120" s="2"/>
      <c r="X120" s="2"/>
    </row>
    <row r="121" spans="1:24" s="27" customFormat="1" x14ac:dyDescent="0.25">
      <c r="A121" s="8"/>
      <c r="H121" s="28"/>
      <c r="L121" s="28"/>
      <c r="M121" s="28"/>
      <c r="T121" s="2"/>
      <c r="U121" s="2"/>
      <c r="V121" s="2"/>
      <c r="W121" s="2"/>
      <c r="X121" s="2"/>
    </row>
    <row r="122" spans="1:24" s="27" customFormat="1" x14ac:dyDescent="0.25">
      <c r="A122" s="8"/>
      <c r="H122" s="28"/>
      <c r="L122" s="28"/>
      <c r="M122" s="28"/>
      <c r="T122" s="2"/>
      <c r="U122" s="2"/>
      <c r="V122" s="2"/>
      <c r="W122" s="2"/>
      <c r="X122" s="2"/>
    </row>
    <row r="123" spans="1:24" s="27" customFormat="1" x14ac:dyDescent="0.25">
      <c r="A123" s="8"/>
      <c r="H123" s="28"/>
      <c r="L123" s="28"/>
      <c r="M123" s="28"/>
      <c r="T123" s="2"/>
      <c r="U123" s="2"/>
      <c r="V123" s="2"/>
      <c r="W123" s="2"/>
      <c r="X123" s="2"/>
    </row>
    <row r="124" spans="1:24" s="27" customFormat="1" x14ac:dyDescent="0.25">
      <c r="A124" s="8"/>
      <c r="H124" s="28"/>
      <c r="L124" s="28"/>
      <c r="M124" s="28"/>
      <c r="T124" s="2"/>
      <c r="U124" s="2"/>
      <c r="V124" s="2"/>
      <c r="W124" s="2"/>
      <c r="X124" s="2"/>
    </row>
    <row r="125" spans="1:24" s="27" customFormat="1" x14ac:dyDescent="0.25">
      <c r="A125" s="8"/>
      <c r="H125" s="28"/>
      <c r="L125" s="28"/>
      <c r="M125" s="28"/>
      <c r="T125" s="2"/>
      <c r="U125" s="2"/>
      <c r="V125" s="2"/>
      <c r="W125" s="2"/>
      <c r="X125" s="2"/>
    </row>
    <row r="126" spans="1:24" s="27" customFormat="1" x14ac:dyDescent="0.25">
      <c r="A126" s="8"/>
      <c r="H126" s="28"/>
      <c r="L126" s="28"/>
      <c r="M126" s="28"/>
      <c r="T126" s="2"/>
      <c r="U126" s="2"/>
      <c r="V126" s="2"/>
      <c r="W126" s="2"/>
      <c r="X126" s="2"/>
    </row>
    <row r="127" spans="1:24" s="27" customFormat="1" x14ac:dyDescent="0.25">
      <c r="A127" s="8"/>
      <c r="H127" s="28"/>
      <c r="L127" s="28"/>
      <c r="M127" s="28"/>
      <c r="T127" s="2"/>
      <c r="U127" s="2"/>
      <c r="V127" s="2"/>
      <c r="W127" s="2"/>
      <c r="X127" s="2"/>
    </row>
    <row r="128" spans="1:24" s="27" customFormat="1" x14ac:dyDescent="0.25">
      <c r="A128" s="8"/>
      <c r="H128" s="28"/>
      <c r="L128" s="28"/>
      <c r="M128" s="28"/>
      <c r="T128" s="2"/>
      <c r="U128" s="2"/>
      <c r="V128" s="2"/>
      <c r="W128" s="2"/>
      <c r="X128" s="2"/>
    </row>
    <row r="129" spans="1:24" s="27" customFormat="1" x14ac:dyDescent="0.25">
      <c r="A129" s="8"/>
      <c r="H129" s="28"/>
      <c r="L129" s="28"/>
      <c r="M129" s="28"/>
      <c r="T129" s="2"/>
      <c r="U129" s="2"/>
      <c r="V129" s="2"/>
      <c r="W129" s="2"/>
      <c r="X129" s="2"/>
    </row>
    <row r="130" spans="1:24" s="27" customFormat="1" x14ac:dyDescent="0.25">
      <c r="A130" s="8"/>
      <c r="H130" s="28"/>
      <c r="L130" s="28"/>
      <c r="M130" s="28"/>
      <c r="T130" s="2"/>
      <c r="U130" s="2"/>
      <c r="V130" s="2"/>
      <c r="W130" s="2"/>
      <c r="X130" s="2"/>
    </row>
    <row r="131" spans="1:24" s="27" customFormat="1" x14ac:dyDescent="0.25">
      <c r="A131" s="8"/>
      <c r="H131" s="28"/>
      <c r="L131" s="28"/>
      <c r="M131" s="28"/>
      <c r="T131" s="2"/>
      <c r="U131" s="2"/>
      <c r="V131" s="2"/>
      <c r="W131" s="2"/>
      <c r="X131" s="2"/>
    </row>
    <row r="132" spans="1:24" s="27" customFormat="1" x14ac:dyDescent="0.25">
      <c r="A132" s="8"/>
      <c r="H132" s="28"/>
      <c r="L132" s="28"/>
      <c r="M132" s="28"/>
      <c r="T132" s="2"/>
      <c r="U132" s="2"/>
      <c r="V132" s="2"/>
      <c r="W132" s="2"/>
      <c r="X132" s="2"/>
    </row>
    <row r="133" spans="1:24" s="27" customFormat="1" x14ac:dyDescent="0.25">
      <c r="A133" s="8"/>
      <c r="H133" s="28"/>
      <c r="L133" s="28"/>
      <c r="M133" s="28"/>
      <c r="T133" s="2"/>
      <c r="U133" s="2"/>
      <c r="V133" s="2"/>
      <c r="W133" s="2"/>
      <c r="X133" s="2"/>
    </row>
    <row r="134" spans="1:24" s="27" customFormat="1" x14ac:dyDescent="0.25">
      <c r="A134" s="8"/>
      <c r="H134" s="28"/>
      <c r="L134" s="28"/>
      <c r="M134" s="28"/>
      <c r="T134" s="2"/>
      <c r="U134" s="2"/>
      <c r="V134" s="2"/>
      <c r="W134" s="2"/>
      <c r="X134" s="2"/>
    </row>
    <row r="135" spans="1:24" s="27" customFormat="1" x14ac:dyDescent="0.25">
      <c r="A135" s="8"/>
      <c r="H135" s="28"/>
      <c r="L135" s="28"/>
      <c r="M135" s="28"/>
      <c r="T135" s="2"/>
      <c r="U135" s="2"/>
      <c r="V135" s="2"/>
      <c r="W135" s="2"/>
      <c r="X135" s="2"/>
    </row>
    <row r="136" spans="1:24" s="27" customFormat="1" x14ac:dyDescent="0.25">
      <c r="A136" s="8"/>
      <c r="H136" s="28"/>
      <c r="L136" s="28"/>
      <c r="M136" s="28"/>
      <c r="T136" s="2"/>
      <c r="U136" s="2"/>
      <c r="V136" s="2"/>
      <c r="W136" s="2"/>
      <c r="X136" s="2"/>
    </row>
    <row r="137" spans="1:24" s="27" customFormat="1" x14ac:dyDescent="0.25">
      <c r="A137" s="8"/>
      <c r="H137" s="28"/>
      <c r="L137" s="28"/>
      <c r="M137" s="28"/>
      <c r="T137" s="2"/>
      <c r="U137" s="2"/>
      <c r="V137" s="2"/>
      <c r="W137" s="2"/>
      <c r="X137" s="2"/>
    </row>
    <row r="138" spans="1:24" s="27" customFormat="1" x14ac:dyDescent="0.25">
      <c r="A138" s="8"/>
      <c r="H138" s="28"/>
      <c r="L138" s="28"/>
      <c r="M138" s="28"/>
      <c r="T138" s="2"/>
      <c r="U138" s="2"/>
      <c r="V138" s="2"/>
      <c r="W138" s="2"/>
      <c r="X138" s="2"/>
    </row>
    <row r="139" spans="1:24" s="27" customFormat="1" x14ac:dyDescent="0.25">
      <c r="A139" s="8"/>
      <c r="H139" s="28"/>
      <c r="L139" s="28"/>
      <c r="M139" s="28"/>
      <c r="T139" s="2"/>
      <c r="U139" s="2"/>
      <c r="V139" s="2"/>
      <c r="W139" s="2"/>
      <c r="X139" s="2"/>
    </row>
    <row r="140" spans="1:24" s="27" customFormat="1" x14ac:dyDescent="0.25">
      <c r="A140" s="8"/>
      <c r="H140" s="28"/>
      <c r="L140" s="28"/>
      <c r="M140" s="28"/>
      <c r="T140" s="2"/>
      <c r="U140" s="2"/>
      <c r="V140" s="2"/>
      <c r="W140" s="2"/>
      <c r="X140" s="2"/>
    </row>
    <row r="141" spans="1:24" s="27" customFormat="1" x14ac:dyDescent="0.25">
      <c r="A141" s="8"/>
      <c r="H141" s="28"/>
      <c r="L141" s="28"/>
      <c r="M141" s="28"/>
      <c r="T141" s="2"/>
      <c r="U141" s="2"/>
      <c r="V141" s="2"/>
      <c r="W141" s="2"/>
      <c r="X141" s="2"/>
    </row>
    <row r="142" spans="1:24" s="27" customFormat="1" x14ac:dyDescent="0.25">
      <c r="A142" s="8"/>
      <c r="H142" s="28"/>
      <c r="L142" s="28"/>
      <c r="M142" s="28"/>
      <c r="T142" s="2"/>
      <c r="U142" s="2"/>
      <c r="V142" s="2"/>
      <c r="W142" s="2"/>
      <c r="X142" s="2"/>
    </row>
    <row r="143" spans="1:24" s="27" customFormat="1" x14ac:dyDescent="0.25">
      <c r="A143" s="8"/>
      <c r="H143" s="28"/>
      <c r="L143" s="28"/>
      <c r="M143" s="28"/>
      <c r="T143" s="2"/>
      <c r="U143" s="2"/>
      <c r="V143" s="2"/>
      <c r="W143" s="2"/>
      <c r="X143" s="2"/>
    </row>
    <row r="144" spans="1:24" s="27" customFormat="1" x14ac:dyDescent="0.25">
      <c r="A144" s="8"/>
      <c r="H144" s="28"/>
      <c r="L144" s="28"/>
      <c r="M144" s="28"/>
      <c r="T144" s="2"/>
      <c r="U144" s="2"/>
      <c r="V144" s="2"/>
      <c r="W144" s="2"/>
      <c r="X144" s="2"/>
    </row>
    <row r="145" spans="1:24" s="27" customFormat="1" x14ac:dyDescent="0.25">
      <c r="A145" s="8"/>
      <c r="H145" s="28"/>
      <c r="L145" s="28"/>
      <c r="M145" s="28"/>
      <c r="T145" s="2"/>
      <c r="U145" s="2"/>
      <c r="V145" s="2"/>
      <c r="W145" s="2"/>
      <c r="X145" s="2"/>
    </row>
    <row r="146" spans="1:24" s="27" customFormat="1" x14ac:dyDescent="0.25">
      <c r="A146" s="8"/>
      <c r="H146" s="28"/>
      <c r="L146" s="28"/>
      <c r="M146" s="28"/>
      <c r="T146" s="2"/>
      <c r="U146" s="2"/>
      <c r="V146" s="2"/>
      <c r="W146" s="2"/>
      <c r="X146" s="2"/>
    </row>
    <row r="147" spans="1:24" s="27" customFormat="1" x14ac:dyDescent="0.25">
      <c r="A147" s="8"/>
      <c r="H147" s="28"/>
      <c r="L147" s="28"/>
      <c r="M147" s="28"/>
      <c r="T147" s="2"/>
      <c r="U147" s="2"/>
      <c r="V147" s="2"/>
      <c r="W147" s="2"/>
      <c r="X147" s="2"/>
    </row>
    <row r="148" spans="1:24" s="27" customFormat="1" x14ac:dyDescent="0.25">
      <c r="A148" s="8"/>
      <c r="H148" s="28"/>
      <c r="L148" s="28"/>
      <c r="M148" s="28"/>
      <c r="T148" s="2"/>
      <c r="U148" s="2"/>
      <c r="V148" s="2"/>
      <c r="W148" s="2"/>
      <c r="X148" s="2"/>
    </row>
    <row r="149" spans="1:24" s="27" customFormat="1" x14ac:dyDescent="0.25">
      <c r="A149" s="8"/>
      <c r="H149" s="28"/>
      <c r="L149" s="28"/>
      <c r="M149" s="28"/>
      <c r="T149" s="2"/>
      <c r="U149" s="2"/>
      <c r="V149" s="2"/>
      <c r="W149" s="2"/>
      <c r="X149" s="2"/>
    </row>
    <row r="150" spans="1:24" s="27" customFormat="1" x14ac:dyDescent="0.25">
      <c r="A150" s="8"/>
      <c r="H150" s="28"/>
      <c r="L150" s="28"/>
      <c r="M150" s="28"/>
      <c r="T150" s="2"/>
      <c r="U150" s="2"/>
      <c r="V150" s="2"/>
      <c r="W150" s="2"/>
      <c r="X150" s="2"/>
    </row>
    <row r="151" spans="1:24" s="27" customFormat="1" x14ac:dyDescent="0.25">
      <c r="A151" s="8"/>
      <c r="H151" s="28"/>
      <c r="L151" s="28"/>
      <c r="M151" s="28"/>
      <c r="T151" s="2"/>
      <c r="U151" s="2"/>
      <c r="V151" s="2"/>
      <c r="W151" s="2"/>
      <c r="X151" s="2"/>
    </row>
    <row r="152" spans="1:24" s="27" customFormat="1" x14ac:dyDescent="0.25">
      <c r="A152" s="8"/>
      <c r="H152" s="28"/>
      <c r="L152" s="28"/>
      <c r="M152" s="28"/>
      <c r="T152" s="2"/>
      <c r="U152" s="2"/>
      <c r="V152" s="2"/>
      <c r="W152" s="2"/>
      <c r="X152" s="2"/>
    </row>
    <row r="153" spans="1:24" s="27" customFormat="1" x14ac:dyDescent="0.25">
      <c r="A153" s="8"/>
      <c r="H153" s="28"/>
      <c r="L153" s="28"/>
      <c r="M153" s="28"/>
      <c r="T153" s="2"/>
      <c r="U153" s="2"/>
      <c r="V153" s="2"/>
      <c r="W153" s="2"/>
      <c r="X153" s="2"/>
    </row>
    <row r="154" spans="1:24" s="27" customFormat="1" x14ac:dyDescent="0.25">
      <c r="A154" s="8"/>
      <c r="H154" s="28"/>
      <c r="L154" s="28"/>
      <c r="M154" s="28"/>
      <c r="T154" s="2"/>
      <c r="U154" s="2"/>
      <c r="V154" s="2"/>
      <c r="W154" s="2"/>
      <c r="X154" s="2"/>
    </row>
    <row r="155" spans="1:24" s="27" customFormat="1" x14ac:dyDescent="0.25">
      <c r="A155" s="8"/>
      <c r="H155" s="28"/>
      <c r="L155" s="28"/>
      <c r="M155" s="28"/>
      <c r="T155" s="2"/>
      <c r="U155" s="2"/>
      <c r="V155" s="2"/>
      <c r="W155" s="2"/>
      <c r="X155" s="2"/>
    </row>
    <row r="156" spans="1:24" s="27" customFormat="1" x14ac:dyDescent="0.25">
      <c r="A156" s="8"/>
      <c r="H156" s="28"/>
      <c r="L156" s="28"/>
      <c r="M156" s="28"/>
      <c r="T156" s="2"/>
      <c r="U156" s="2"/>
      <c r="V156" s="2"/>
      <c r="W156" s="2"/>
      <c r="X156" s="2"/>
    </row>
    <row r="157" spans="1:24" s="27" customFormat="1" x14ac:dyDescent="0.25">
      <c r="A157" s="8"/>
      <c r="H157" s="28"/>
      <c r="L157" s="28"/>
      <c r="M157" s="28"/>
      <c r="T157" s="2"/>
      <c r="U157" s="2"/>
      <c r="V157" s="2"/>
      <c r="W157" s="2"/>
      <c r="X157" s="2"/>
    </row>
    <row r="158" spans="1:24" s="27" customFormat="1" x14ac:dyDescent="0.25">
      <c r="A158" s="8"/>
      <c r="H158" s="28"/>
      <c r="L158" s="28"/>
      <c r="M158" s="28"/>
      <c r="T158" s="2"/>
      <c r="U158" s="2"/>
      <c r="V158" s="2"/>
      <c r="W158" s="2"/>
      <c r="X158" s="2"/>
    </row>
    <row r="159" spans="1:24" s="27" customFormat="1" x14ac:dyDescent="0.25">
      <c r="A159" s="8"/>
      <c r="H159" s="28"/>
      <c r="L159" s="28"/>
      <c r="M159" s="28"/>
      <c r="T159" s="2"/>
      <c r="U159" s="2"/>
      <c r="V159" s="2"/>
      <c r="W159" s="2"/>
      <c r="X159" s="2"/>
    </row>
    <row r="160" spans="1:24" s="27" customFormat="1" x14ac:dyDescent="0.25">
      <c r="A160" s="8"/>
      <c r="H160" s="28"/>
      <c r="L160" s="28"/>
      <c r="M160" s="28"/>
      <c r="T160" s="2"/>
      <c r="U160" s="2"/>
      <c r="V160" s="2"/>
      <c r="W160" s="2"/>
      <c r="X160" s="2"/>
    </row>
    <row r="161" spans="1:24" s="27" customFormat="1" x14ac:dyDescent="0.25">
      <c r="A161" s="8"/>
      <c r="H161" s="28"/>
      <c r="L161" s="28"/>
      <c r="M161" s="28"/>
      <c r="T161" s="2"/>
      <c r="U161" s="2"/>
      <c r="V161" s="2"/>
      <c r="W161" s="2"/>
      <c r="X161" s="2"/>
    </row>
    <row r="162" spans="1:24" s="27" customFormat="1" x14ac:dyDescent="0.25">
      <c r="A162" s="8"/>
      <c r="H162" s="28"/>
      <c r="L162" s="28"/>
      <c r="M162" s="28"/>
      <c r="T162" s="2"/>
      <c r="U162" s="2"/>
      <c r="V162" s="2"/>
      <c r="W162" s="2"/>
      <c r="X162" s="2"/>
    </row>
    <row r="163" spans="1:24" s="27" customFormat="1" x14ac:dyDescent="0.25">
      <c r="A163" s="8"/>
      <c r="H163" s="28"/>
      <c r="L163" s="28"/>
      <c r="M163" s="28"/>
      <c r="T163" s="2"/>
      <c r="U163" s="2"/>
      <c r="V163" s="2"/>
      <c r="W163" s="2"/>
      <c r="X163" s="2"/>
    </row>
    <row r="164" spans="1:24" s="27" customFormat="1" x14ac:dyDescent="0.25">
      <c r="A164" s="8"/>
      <c r="H164" s="28"/>
      <c r="L164" s="28"/>
      <c r="M164" s="28"/>
      <c r="T164" s="2"/>
      <c r="U164" s="2"/>
      <c r="V164" s="2"/>
      <c r="W164" s="2"/>
      <c r="X164" s="2"/>
    </row>
    <row r="165" spans="1:24" s="27" customFormat="1" x14ac:dyDescent="0.25">
      <c r="A165" s="8"/>
      <c r="H165" s="28"/>
      <c r="L165" s="28"/>
      <c r="M165" s="28"/>
      <c r="T165" s="2"/>
      <c r="U165" s="2"/>
      <c r="V165" s="2"/>
      <c r="W165" s="2"/>
      <c r="X165" s="2"/>
    </row>
    <row r="166" spans="1:24" s="27" customFormat="1" x14ac:dyDescent="0.25">
      <c r="A166" s="8"/>
      <c r="H166" s="28"/>
      <c r="L166" s="28"/>
      <c r="M166" s="28"/>
      <c r="T166" s="2"/>
      <c r="U166" s="2"/>
      <c r="V166" s="2"/>
      <c r="W166" s="2"/>
      <c r="X166" s="2"/>
    </row>
    <row r="167" spans="1:24" s="27" customFormat="1" x14ac:dyDescent="0.25">
      <c r="A167" s="8"/>
      <c r="H167" s="28"/>
      <c r="L167" s="28"/>
      <c r="M167" s="28"/>
      <c r="T167" s="2"/>
      <c r="U167" s="2"/>
      <c r="V167" s="2"/>
      <c r="W167" s="2"/>
      <c r="X167" s="2"/>
    </row>
    <row r="168" spans="1:24" s="27" customFormat="1" x14ac:dyDescent="0.25">
      <c r="A168" s="8"/>
      <c r="H168" s="28"/>
      <c r="L168" s="28"/>
      <c r="M168" s="28"/>
      <c r="T168" s="2"/>
      <c r="U168" s="2"/>
      <c r="V168" s="2"/>
      <c r="W168" s="2"/>
      <c r="X168" s="2"/>
    </row>
    <row r="169" spans="1:24" s="27" customFormat="1" x14ac:dyDescent="0.25">
      <c r="A169" s="8"/>
      <c r="H169" s="28"/>
      <c r="L169" s="28"/>
      <c r="M169" s="28"/>
      <c r="T169" s="2"/>
      <c r="U169" s="2"/>
      <c r="V169" s="2"/>
      <c r="W169" s="2"/>
      <c r="X169" s="2"/>
    </row>
    <row r="170" spans="1:24" s="27" customFormat="1" x14ac:dyDescent="0.25">
      <c r="A170" s="8"/>
      <c r="H170" s="28"/>
      <c r="L170" s="28"/>
      <c r="M170" s="28"/>
      <c r="T170" s="2"/>
      <c r="U170" s="2"/>
      <c r="V170" s="2"/>
      <c r="W170" s="2"/>
      <c r="X170" s="2"/>
    </row>
    <row r="171" spans="1:24" s="27" customFormat="1" x14ac:dyDescent="0.25">
      <c r="A171" s="8"/>
      <c r="H171" s="28"/>
      <c r="L171" s="28"/>
      <c r="M171" s="28"/>
      <c r="T171" s="2"/>
      <c r="U171" s="2"/>
      <c r="V171" s="2"/>
      <c r="W171" s="2"/>
      <c r="X171" s="2"/>
    </row>
    <row r="172" spans="1:24" s="27" customFormat="1" x14ac:dyDescent="0.25">
      <c r="A172" s="8"/>
      <c r="H172" s="28"/>
      <c r="L172" s="28"/>
      <c r="M172" s="28"/>
      <c r="T172" s="2"/>
      <c r="U172" s="2"/>
      <c r="V172" s="2"/>
      <c r="W172" s="2"/>
      <c r="X172" s="2"/>
    </row>
  </sheetData>
  <mergeCells count="10">
    <mergeCell ref="B10:F10"/>
    <mergeCell ref="H10:K10"/>
    <mergeCell ref="M10:N10"/>
    <mergeCell ref="P10:Q10"/>
    <mergeCell ref="A1:S1"/>
    <mergeCell ref="A2:S2"/>
    <mergeCell ref="A3:S3"/>
    <mergeCell ref="A4:S4"/>
    <mergeCell ref="A5:S5"/>
    <mergeCell ref="A8:S8"/>
  </mergeCells>
  <hyperlinks>
    <hyperlink ref="A4" r:id="rId1" xr:uid="{11B32950-F9E3-448F-A685-8155719CE76C}"/>
  </hyperlinks>
  <pageMargins left="0" right="0" top="0.25" bottom="0.25" header="0.3" footer="0.3"/>
  <pageSetup scale="5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73A3-6126-4631-9A05-6454D9C5BF14}">
  <sheetPr>
    <pageSetUpPr fitToPage="1"/>
  </sheetPr>
  <dimension ref="A1:X172"/>
  <sheetViews>
    <sheetView workbookViewId="0">
      <pane xSplit="1" ySplit="13" topLeftCell="B56" activePane="bottomRight" state="frozen"/>
      <selection activeCell="B33" sqref="B33"/>
      <selection pane="topRight" activeCell="B33" sqref="B33"/>
      <selection pane="bottomLeft" activeCell="B33" sqref="B33"/>
      <selection pane="bottomRight" activeCell="F67" sqref="F67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2.85546875" style="27" bestFit="1" customWidth="1"/>
    <col min="5" max="5" width="8.28515625" style="27" customWidth="1"/>
    <col min="6" max="6" width="8.140625" style="27" customWidth="1"/>
    <col min="7" max="7" width="2.5703125" style="27" customWidth="1"/>
    <col min="8" max="8" width="7.7109375" style="27" customWidth="1"/>
    <col min="9" max="9" width="12.85546875" style="27" customWidth="1"/>
    <col min="10" max="10" width="11.5703125" style="27" customWidth="1"/>
    <col min="11" max="11" width="11.85546875" style="27" customWidth="1"/>
    <col min="12" max="12" width="2" style="28" customWidth="1"/>
    <col min="13" max="13" width="8.28515625" style="28" customWidth="1"/>
    <col min="14" max="14" width="11" style="27" customWidth="1"/>
    <col min="15" max="15" width="1.85546875" style="27" customWidth="1"/>
    <col min="16" max="16" width="11.85546875" style="27" bestFit="1" customWidth="1"/>
    <col min="17" max="17" width="11.5703125" style="27" customWidth="1"/>
    <col min="18" max="18" width="1.85546875" style="27" customWidth="1"/>
    <col min="19" max="19" width="12.85546875" style="27" customWidth="1"/>
    <col min="20" max="261" width="9.140625" style="2"/>
    <col min="262" max="262" width="11.85546875" style="2" customWidth="1"/>
    <col min="263" max="264" width="12.7109375" style="2" customWidth="1"/>
    <col min="265" max="265" width="10" style="2" customWidth="1"/>
    <col min="266" max="266" width="8.5703125" style="2" customWidth="1"/>
    <col min="267" max="267" width="2.5703125" style="2" customWidth="1"/>
    <col min="268" max="268" width="8.85546875" style="2" customWidth="1"/>
    <col min="269" max="269" width="14.7109375" style="2" customWidth="1"/>
    <col min="270" max="270" width="12.140625" style="2" customWidth="1"/>
    <col min="271" max="271" width="2" style="2" customWidth="1"/>
    <col min="272" max="272" width="11.28515625" style="2" customWidth="1"/>
    <col min="273" max="273" width="12" style="2" customWidth="1"/>
    <col min="274" max="274" width="1.85546875" style="2" customWidth="1"/>
    <col min="275" max="275" width="11.7109375" style="2" customWidth="1"/>
    <col min="276" max="517" width="9.140625" style="2"/>
    <col min="518" max="518" width="11.85546875" style="2" customWidth="1"/>
    <col min="519" max="520" width="12.7109375" style="2" customWidth="1"/>
    <col min="521" max="521" width="10" style="2" customWidth="1"/>
    <col min="522" max="522" width="8.5703125" style="2" customWidth="1"/>
    <col min="523" max="523" width="2.5703125" style="2" customWidth="1"/>
    <col min="524" max="524" width="8.85546875" style="2" customWidth="1"/>
    <col min="525" max="525" width="14.7109375" style="2" customWidth="1"/>
    <col min="526" max="526" width="12.140625" style="2" customWidth="1"/>
    <col min="527" max="527" width="2" style="2" customWidth="1"/>
    <col min="528" max="528" width="11.28515625" style="2" customWidth="1"/>
    <col min="529" max="529" width="12" style="2" customWidth="1"/>
    <col min="530" max="530" width="1.85546875" style="2" customWidth="1"/>
    <col min="531" max="531" width="11.7109375" style="2" customWidth="1"/>
    <col min="532" max="773" width="9.140625" style="2"/>
    <col min="774" max="774" width="11.85546875" style="2" customWidth="1"/>
    <col min="775" max="776" width="12.7109375" style="2" customWidth="1"/>
    <col min="777" max="777" width="10" style="2" customWidth="1"/>
    <col min="778" max="778" width="8.5703125" style="2" customWidth="1"/>
    <col min="779" max="779" width="2.5703125" style="2" customWidth="1"/>
    <col min="780" max="780" width="8.85546875" style="2" customWidth="1"/>
    <col min="781" max="781" width="14.7109375" style="2" customWidth="1"/>
    <col min="782" max="782" width="12.140625" style="2" customWidth="1"/>
    <col min="783" max="783" width="2" style="2" customWidth="1"/>
    <col min="784" max="784" width="11.28515625" style="2" customWidth="1"/>
    <col min="785" max="785" width="12" style="2" customWidth="1"/>
    <col min="786" max="786" width="1.85546875" style="2" customWidth="1"/>
    <col min="787" max="787" width="11.7109375" style="2" customWidth="1"/>
    <col min="788" max="1029" width="9.140625" style="2"/>
    <col min="1030" max="1030" width="11.85546875" style="2" customWidth="1"/>
    <col min="1031" max="1032" width="12.7109375" style="2" customWidth="1"/>
    <col min="1033" max="1033" width="10" style="2" customWidth="1"/>
    <col min="1034" max="1034" width="8.5703125" style="2" customWidth="1"/>
    <col min="1035" max="1035" width="2.5703125" style="2" customWidth="1"/>
    <col min="1036" max="1036" width="8.85546875" style="2" customWidth="1"/>
    <col min="1037" max="1037" width="14.7109375" style="2" customWidth="1"/>
    <col min="1038" max="1038" width="12.140625" style="2" customWidth="1"/>
    <col min="1039" max="1039" width="2" style="2" customWidth="1"/>
    <col min="1040" max="1040" width="11.28515625" style="2" customWidth="1"/>
    <col min="1041" max="1041" width="12" style="2" customWidth="1"/>
    <col min="1042" max="1042" width="1.85546875" style="2" customWidth="1"/>
    <col min="1043" max="1043" width="11.7109375" style="2" customWidth="1"/>
    <col min="1044" max="1285" width="9.140625" style="2"/>
    <col min="1286" max="1286" width="11.85546875" style="2" customWidth="1"/>
    <col min="1287" max="1288" width="12.7109375" style="2" customWidth="1"/>
    <col min="1289" max="1289" width="10" style="2" customWidth="1"/>
    <col min="1290" max="1290" width="8.5703125" style="2" customWidth="1"/>
    <col min="1291" max="1291" width="2.5703125" style="2" customWidth="1"/>
    <col min="1292" max="1292" width="8.85546875" style="2" customWidth="1"/>
    <col min="1293" max="1293" width="14.7109375" style="2" customWidth="1"/>
    <col min="1294" max="1294" width="12.140625" style="2" customWidth="1"/>
    <col min="1295" max="1295" width="2" style="2" customWidth="1"/>
    <col min="1296" max="1296" width="11.28515625" style="2" customWidth="1"/>
    <col min="1297" max="1297" width="12" style="2" customWidth="1"/>
    <col min="1298" max="1298" width="1.85546875" style="2" customWidth="1"/>
    <col min="1299" max="1299" width="11.7109375" style="2" customWidth="1"/>
    <col min="1300" max="1541" width="9.140625" style="2"/>
    <col min="1542" max="1542" width="11.85546875" style="2" customWidth="1"/>
    <col min="1543" max="1544" width="12.7109375" style="2" customWidth="1"/>
    <col min="1545" max="1545" width="10" style="2" customWidth="1"/>
    <col min="1546" max="1546" width="8.5703125" style="2" customWidth="1"/>
    <col min="1547" max="1547" width="2.5703125" style="2" customWidth="1"/>
    <col min="1548" max="1548" width="8.85546875" style="2" customWidth="1"/>
    <col min="1549" max="1549" width="14.7109375" style="2" customWidth="1"/>
    <col min="1550" max="1550" width="12.140625" style="2" customWidth="1"/>
    <col min="1551" max="1551" width="2" style="2" customWidth="1"/>
    <col min="1552" max="1552" width="11.28515625" style="2" customWidth="1"/>
    <col min="1553" max="1553" width="12" style="2" customWidth="1"/>
    <col min="1554" max="1554" width="1.85546875" style="2" customWidth="1"/>
    <col min="1555" max="1555" width="11.7109375" style="2" customWidth="1"/>
    <col min="1556" max="1797" width="9.140625" style="2"/>
    <col min="1798" max="1798" width="11.85546875" style="2" customWidth="1"/>
    <col min="1799" max="1800" width="12.7109375" style="2" customWidth="1"/>
    <col min="1801" max="1801" width="10" style="2" customWidth="1"/>
    <col min="1802" max="1802" width="8.5703125" style="2" customWidth="1"/>
    <col min="1803" max="1803" width="2.5703125" style="2" customWidth="1"/>
    <col min="1804" max="1804" width="8.85546875" style="2" customWidth="1"/>
    <col min="1805" max="1805" width="14.7109375" style="2" customWidth="1"/>
    <col min="1806" max="1806" width="12.140625" style="2" customWidth="1"/>
    <col min="1807" max="1807" width="2" style="2" customWidth="1"/>
    <col min="1808" max="1808" width="11.28515625" style="2" customWidth="1"/>
    <col min="1809" max="1809" width="12" style="2" customWidth="1"/>
    <col min="1810" max="1810" width="1.85546875" style="2" customWidth="1"/>
    <col min="1811" max="1811" width="11.7109375" style="2" customWidth="1"/>
    <col min="1812" max="2053" width="9.140625" style="2"/>
    <col min="2054" max="2054" width="11.85546875" style="2" customWidth="1"/>
    <col min="2055" max="2056" width="12.7109375" style="2" customWidth="1"/>
    <col min="2057" max="2057" width="10" style="2" customWidth="1"/>
    <col min="2058" max="2058" width="8.5703125" style="2" customWidth="1"/>
    <col min="2059" max="2059" width="2.5703125" style="2" customWidth="1"/>
    <col min="2060" max="2060" width="8.85546875" style="2" customWidth="1"/>
    <col min="2061" max="2061" width="14.7109375" style="2" customWidth="1"/>
    <col min="2062" max="2062" width="12.140625" style="2" customWidth="1"/>
    <col min="2063" max="2063" width="2" style="2" customWidth="1"/>
    <col min="2064" max="2064" width="11.28515625" style="2" customWidth="1"/>
    <col min="2065" max="2065" width="12" style="2" customWidth="1"/>
    <col min="2066" max="2066" width="1.85546875" style="2" customWidth="1"/>
    <col min="2067" max="2067" width="11.7109375" style="2" customWidth="1"/>
    <col min="2068" max="2309" width="9.140625" style="2"/>
    <col min="2310" max="2310" width="11.85546875" style="2" customWidth="1"/>
    <col min="2311" max="2312" width="12.7109375" style="2" customWidth="1"/>
    <col min="2313" max="2313" width="10" style="2" customWidth="1"/>
    <col min="2314" max="2314" width="8.5703125" style="2" customWidth="1"/>
    <col min="2315" max="2315" width="2.5703125" style="2" customWidth="1"/>
    <col min="2316" max="2316" width="8.85546875" style="2" customWidth="1"/>
    <col min="2317" max="2317" width="14.7109375" style="2" customWidth="1"/>
    <col min="2318" max="2318" width="12.140625" style="2" customWidth="1"/>
    <col min="2319" max="2319" width="2" style="2" customWidth="1"/>
    <col min="2320" max="2320" width="11.28515625" style="2" customWidth="1"/>
    <col min="2321" max="2321" width="12" style="2" customWidth="1"/>
    <col min="2322" max="2322" width="1.85546875" style="2" customWidth="1"/>
    <col min="2323" max="2323" width="11.7109375" style="2" customWidth="1"/>
    <col min="2324" max="2565" width="9.140625" style="2"/>
    <col min="2566" max="2566" width="11.85546875" style="2" customWidth="1"/>
    <col min="2567" max="2568" width="12.7109375" style="2" customWidth="1"/>
    <col min="2569" max="2569" width="10" style="2" customWidth="1"/>
    <col min="2570" max="2570" width="8.5703125" style="2" customWidth="1"/>
    <col min="2571" max="2571" width="2.5703125" style="2" customWidth="1"/>
    <col min="2572" max="2572" width="8.85546875" style="2" customWidth="1"/>
    <col min="2573" max="2573" width="14.7109375" style="2" customWidth="1"/>
    <col min="2574" max="2574" width="12.140625" style="2" customWidth="1"/>
    <col min="2575" max="2575" width="2" style="2" customWidth="1"/>
    <col min="2576" max="2576" width="11.28515625" style="2" customWidth="1"/>
    <col min="2577" max="2577" width="12" style="2" customWidth="1"/>
    <col min="2578" max="2578" width="1.85546875" style="2" customWidth="1"/>
    <col min="2579" max="2579" width="11.7109375" style="2" customWidth="1"/>
    <col min="2580" max="2821" width="9.140625" style="2"/>
    <col min="2822" max="2822" width="11.85546875" style="2" customWidth="1"/>
    <col min="2823" max="2824" width="12.7109375" style="2" customWidth="1"/>
    <col min="2825" max="2825" width="10" style="2" customWidth="1"/>
    <col min="2826" max="2826" width="8.5703125" style="2" customWidth="1"/>
    <col min="2827" max="2827" width="2.5703125" style="2" customWidth="1"/>
    <col min="2828" max="2828" width="8.85546875" style="2" customWidth="1"/>
    <col min="2829" max="2829" width="14.7109375" style="2" customWidth="1"/>
    <col min="2830" max="2830" width="12.140625" style="2" customWidth="1"/>
    <col min="2831" max="2831" width="2" style="2" customWidth="1"/>
    <col min="2832" max="2832" width="11.28515625" style="2" customWidth="1"/>
    <col min="2833" max="2833" width="12" style="2" customWidth="1"/>
    <col min="2834" max="2834" width="1.85546875" style="2" customWidth="1"/>
    <col min="2835" max="2835" width="11.7109375" style="2" customWidth="1"/>
    <col min="2836" max="3077" width="9.140625" style="2"/>
    <col min="3078" max="3078" width="11.85546875" style="2" customWidth="1"/>
    <col min="3079" max="3080" width="12.7109375" style="2" customWidth="1"/>
    <col min="3081" max="3081" width="10" style="2" customWidth="1"/>
    <col min="3082" max="3082" width="8.5703125" style="2" customWidth="1"/>
    <col min="3083" max="3083" width="2.5703125" style="2" customWidth="1"/>
    <col min="3084" max="3084" width="8.85546875" style="2" customWidth="1"/>
    <col min="3085" max="3085" width="14.7109375" style="2" customWidth="1"/>
    <col min="3086" max="3086" width="12.140625" style="2" customWidth="1"/>
    <col min="3087" max="3087" width="2" style="2" customWidth="1"/>
    <col min="3088" max="3088" width="11.28515625" style="2" customWidth="1"/>
    <col min="3089" max="3089" width="12" style="2" customWidth="1"/>
    <col min="3090" max="3090" width="1.85546875" style="2" customWidth="1"/>
    <col min="3091" max="3091" width="11.7109375" style="2" customWidth="1"/>
    <col min="3092" max="3333" width="9.140625" style="2"/>
    <col min="3334" max="3334" width="11.85546875" style="2" customWidth="1"/>
    <col min="3335" max="3336" width="12.7109375" style="2" customWidth="1"/>
    <col min="3337" max="3337" width="10" style="2" customWidth="1"/>
    <col min="3338" max="3338" width="8.5703125" style="2" customWidth="1"/>
    <col min="3339" max="3339" width="2.5703125" style="2" customWidth="1"/>
    <col min="3340" max="3340" width="8.85546875" style="2" customWidth="1"/>
    <col min="3341" max="3341" width="14.7109375" style="2" customWidth="1"/>
    <col min="3342" max="3342" width="12.140625" style="2" customWidth="1"/>
    <col min="3343" max="3343" width="2" style="2" customWidth="1"/>
    <col min="3344" max="3344" width="11.28515625" style="2" customWidth="1"/>
    <col min="3345" max="3345" width="12" style="2" customWidth="1"/>
    <col min="3346" max="3346" width="1.85546875" style="2" customWidth="1"/>
    <col min="3347" max="3347" width="11.7109375" style="2" customWidth="1"/>
    <col min="3348" max="3589" width="9.140625" style="2"/>
    <col min="3590" max="3590" width="11.85546875" style="2" customWidth="1"/>
    <col min="3591" max="3592" width="12.7109375" style="2" customWidth="1"/>
    <col min="3593" max="3593" width="10" style="2" customWidth="1"/>
    <col min="3594" max="3594" width="8.5703125" style="2" customWidth="1"/>
    <col min="3595" max="3595" width="2.5703125" style="2" customWidth="1"/>
    <col min="3596" max="3596" width="8.85546875" style="2" customWidth="1"/>
    <col min="3597" max="3597" width="14.7109375" style="2" customWidth="1"/>
    <col min="3598" max="3598" width="12.140625" style="2" customWidth="1"/>
    <col min="3599" max="3599" width="2" style="2" customWidth="1"/>
    <col min="3600" max="3600" width="11.28515625" style="2" customWidth="1"/>
    <col min="3601" max="3601" width="12" style="2" customWidth="1"/>
    <col min="3602" max="3602" width="1.85546875" style="2" customWidth="1"/>
    <col min="3603" max="3603" width="11.7109375" style="2" customWidth="1"/>
    <col min="3604" max="3845" width="9.140625" style="2"/>
    <col min="3846" max="3846" width="11.85546875" style="2" customWidth="1"/>
    <col min="3847" max="3848" width="12.7109375" style="2" customWidth="1"/>
    <col min="3849" max="3849" width="10" style="2" customWidth="1"/>
    <col min="3850" max="3850" width="8.5703125" style="2" customWidth="1"/>
    <col min="3851" max="3851" width="2.5703125" style="2" customWidth="1"/>
    <col min="3852" max="3852" width="8.85546875" style="2" customWidth="1"/>
    <col min="3853" max="3853" width="14.7109375" style="2" customWidth="1"/>
    <col min="3854" max="3854" width="12.140625" style="2" customWidth="1"/>
    <col min="3855" max="3855" width="2" style="2" customWidth="1"/>
    <col min="3856" max="3856" width="11.28515625" style="2" customWidth="1"/>
    <col min="3857" max="3857" width="12" style="2" customWidth="1"/>
    <col min="3858" max="3858" width="1.85546875" style="2" customWidth="1"/>
    <col min="3859" max="3859" width="11.7109375" style="2" customWidth="1"/>
    <col min="3860" max="4101" width="9.140625" style="2"/>
    <col min="4102" max="4102" width="11.85546875" style="2" customWidth="1"/>
    <col min="4103" max="4104" width="12.7109375" style="2" customWidth="1"/>
    <col min="4105" max="4105" width="10" style="2" customWidth="1"/>
    <col min="4106" max="4106" width="8.5703125" style="2" customWidth="1"/>
    <col min="4107" max="4107" width="2.5703125" style="2" customWidth="1"/>
    <col min="4108" max="4108" width="8.85546875" style="2" customWidth="1"/>
    <col min="4109" max="4109" width="14.7109375" style="2" customWidth="1"/>
    <col min="4110" max="4110" width="12.140625" style="2" customWidth="1"/>
    <col min="4111" max="4111" width="2" style="2" customWidth="1"/>
    <col min="4112" max="4112" width="11.28515625" style="2" customWidth="1"/>
    <col min="4113" max="4113" width="12" style="2" customWidth="1"/>
    <col min="4114" max="4114" width="1.85546875" style="2" customWidth="1"/>
    <col min="4115" max="4115" width="11.7109375" style="2" customWidth="1"/>
    <col min="4116" max="4357" width="9.140625" style="2"/>
    <col min="4358" max="4358" width="11.85546875" style="2" customWidth="1"/>
    <col min="4359" max="4360" width="12.7109375" style="2" customWidth="1"/>
    <col min="4361" max="4361" width="10" style="2" customWidth="1"/>
    <col min="4362" max="4362" width="8.5703125" style="2" customWidth="1"/>
    <col min="4363" max="4363" width="2.5703125" style="2" customWidth="1"/>
    <col min="4364" max="4364" width="8.85546875" style="2" customWidth="1"/>
    <col min="4365" max="4365" width="14.7109375" style="2" customWidth="1"/>
    <col min="4366" max="4366" width="12.140625" style="2" customWidth="1"/>
    <col min="4367" max="4367" width="2" style="2" customWidth="1"/>
    <col min="4368" max="4368" width="11.28515625" style="2" customWidth="1"/>
    <col min="4369" max="4369" width="12" style="2" customWidth="1"/>
    <col min="4370" max="4370" width="1.85546875" style="2" customWidth="1"/>
    <col min="4371" max="4371" width="11.7109375" style="2" customWidth="1"/>
    <col min="4372" max="4613" width="9.140625" style="2"/>
    <col min="4614" max="4614" width="11.85546875" style="2" customWidth="1"/>
    <col min="4615" max="4616" width="12.7109375" style="2" customWidth="1"/>
    <col min="4617" max="4617" width="10" style="2" customWidth="1"/>
    <col min="4618" max="4618" width="8.5703125" style="2" customWidth="1"/>
    <col min="4619" max="4619" width="2.5703125" style="2" customWidth="1"/>
    <col min="4620" max="4620" width="8.85546875" style="2" customWidth="1"/>
    <col min="4621" max="4621" width="14.7109375" style="2" customWidth="1"/>
    <col min="4622" max="4622" width="12.140625" style="2" customWidth="1"/>
    <col min="4623" max="4623" width="2" style="2" customWidth="1"/>
    <col min="4624" max="4624" width="11.28515625" style="2" customWidth="1"/>
    <col min="4625" max="4625" width="12" style="2" customWidth="1"/>
    <col min="4626" max="4626" width="1.85546875" style="2" customWidth="1"/>
    <col min="4627" max="4627" width="11.7109375" style="2" customWidth="1"/>
    <col min="4628" max="4869" width="9.140625" style="2"/>
    <col min="4870" max="4870" width="11.85546875" style="2" customWidth="1"/>
    <col min="4871" max="4872" width="12.7109375" style="2" customWidth="1"/>
    <col min="4873" max="4873" width="10" style="2" customWidth="1"/>
    <col min="4874" max="4874" width="8.5703125" style="2" customWidth="1"/>
    <col min="4875" max="4875" width="2.5703125" style="2" customWidth="1"/>
    <col min="4876" max="4876" width="8.85546875" style="2" customWidth="1"/>
    <col min="4877" max="4877" width="14.7109375" style="2" customWidth="1"/>
    <col min="4878" max="4878" width="12.140625" style="2" customWidth="1"/>
    <col min="4879" max="4879" width="2" style="2" customWidth="1"/>
    <col min="4880" max="4880" width="11.28515625" style="2" customWidth="1"/>
    <col min="4881" max="4881" width="12" style="2" customWidth="1"/>
    <col min="4882" max="4882" width="1.85546875" style="2" customWidth="1"/>
    <col min="4883" max="4883" width="11.7109375" style="2" customWidth="1"/>
    <col min="4884" max="5125" width="9.140625" style="2"/>
    <col min="5126" max="5126" width="11.85546875" style="2" customWidth="1"/>
    <col min="5127" max="5128" width="12.7109375" style="2" customWidth="1"/>
    <col min="5129" max="5129" width="10" style="2" customWidth="1"/>
    <col min="5130" max="5130" width="8.5703125" style="2" customWidth="1"/>
    <col min="5131" max="5131" width="2.5703125" style="2" customWidth="1"/>
    <col min="5132" max="5132" width="8.85546875" style="2" customWidth="1"/>
    <col min="5133" max="5133" width="14.7109375" style="2" customWidth="1"/>
    <col min="5134" max="5134" width="12.140625" style="2" customWidth="1"/>
    <col min="5135" max="5135" width="2" style="2" customWidth="1"/>
    <col min="5136" max="5136" width="11.28515625" style="2" customWidth="1"/>
    <col min="5137" max="5137" width="12" style="2" customWidth="1"/>
    <col min="5138" max="5138" width="1.85546875" style="2" customWidth="1"/>
    <col min="5139" max="5139" width="11.7109375" style="2" customWidth="1"/>
    <col min="5140" max="5381" width="9.140625" style="2"/>
    <col min="5382" max="5382" width="11.85546875" style="2" customWidth="1"/>
    <col min="5383" max="5384" width="12.7109375" style="2" customWidth="1"/>
    <col min="5385" max="5385" width="10" style="2" customWidth="1"/>
    <col min="5386" max="5386" width="8.5703125" style="2" customWidth="1"/>
    <col min="5387" max="5387" width="2.5703125" style="2" customWidth="1"/>
    <col min="5388" max="5388" width="8.85546875" style="2" customWidth="1"/>
    <col min="5389" max="5389" width="14.7109375" style="2" customWidth="1"/>
    <col min="5390" max="5390" width="12.140625" style="2" customWidth="1"/>
    <col min="5391" max="5391" width="2" style="2" customWidth="1"/>
    <col min="5392" max="5392" width="11.28515625" style="2" customWidth="1"/>
    <col min="5393" max="5393" width="12" style="2" customWidth="1"/>
    <col min="5394" max="5394" width="1.85546875" style="2" customWidth="1"/>
    <col min="5395" max="5395" width="11.7109375" style="2" customWidth="1"/>
    <col min="5396" max="5637" width="9.140625" style="2"/>
    <col min="5638" max="5638" width="11.85546875" style="2" customWidth="1"/>
    <col min="5639" max="5640" width="12.7109375" style="2" customWidth="1"/>
    <col min="5641" max="5641" width="10" style="2" customWidth="1"/>
    <col min="5642" max="5642" width="8.5703125" style="2" customWidth="1"/>
    <col min="5643" max="5643" width="2.5703125" style="2" customWidth="1"/>
    <col min="5644" max="5644" width="8.85546875" style="2" customWidth="1"/>
    <col min="5645" max="5645" width="14.7109375" style="2" customWidth="1"/>
    <col min="5646" max="5646" width="12.140625" style="2" customWidth="1"/>
    <col min="5647" max="5647" width="2" style="2" customWidth="1"/>
    <col min="5648" max="5648" width="11.28515625" style="2" customWidth="1"/>
    <col min="5649" max="5649" width="12" style="2" customWidth="1"/>
    <col min="5650" max="5650" width="1.85546875" style="2" customWidth="1"/>
    <col min="5651" max="5651" width="11.7109375" style="2" customWidth="1"/>
    <col min="5652" max="5893" width="9.140625" style="2"/>
    <col min="5894" max="5894" width="11.85546875" style="2" customWidth="1"/>
    <col min="5895" max="5896" width="12.7109375" style="2" customWidth="1"/>
    <col min="5897" max="5897" width="10" style="2" customWidth="1"/>
    <col min="5898" max="5898" width="8.5703125" style="2" customWidth="1"/>
    <col min="5899" max="5899" width="2.5703125" style="2" customWidth="1"/>
    <col min="5900" max="5900" width="8.85546875" style="2" customWidth="1"/>
    <col min="5901" max="5901" width="14.7109375" style="2" customWidth="1"/>
    <col min="5902" max="5902" width="12.140625" style="2" customWidth="1"/>
    <col min="5903" max="5903" width="2" style="2" customWidth="1"/>
    <col min="5904" max="5904" width="11.28515625" style="2" customWidth="1"/>
    <col min="5905" max="5905" width="12" style="2" customWidth="1"/>
    <col min="5906" max="5906" width="1.85546875" style="2" customWidth="1"/>
    <col min="5907" max="5907" width="11.7109375" style="2" customWidth="1"/>
    <col min="5908" max="6149" width="9.140625" style="2"/>
    <col min="6150" max="6150" width="11.85546875" style="2" customWidth="1"/>
    <col min="6151" max="6152" width="12.7109375" style="2" customWidth="1"/>
    <col min="6153" max="6153" width="10" style="2" customWidth="1"/>
    <col min="6154" max="6154" width="8.5703125" style="2" customWidth="1"/>
    <col min="6155" max="6155" width="2.5703125" style="2" customWidth="1"/>
    <col min="6156" max="6156" width="8.85546875" style="2" customWidth="1"/>
    <col min="6157" max="6157" width="14.7109375" style="2" customWidth="1"/>
    <col min="6158" max="6158" width="12.140625" style="2" customWidth="1"/>
    <col min="6159" max="6159" width="2" style="2" customWidth="1"/>
    <col min="6160" max="6160" width="11.28515625" style="2" customWidth="1"/>
    <col min="6161" max="6161" width="12" style="2" customWidth="1"/>
    <col min="6162" max="6162" width="1.85546875" style="2" customWidth="1"/>
    <col min="6163" max="6163" width="11.7109375" style="2" customWidth="1"/>
    <col min="6164" max="6405" width="9.140625" style="2"/>
    <col min="6406" max="6406" width="11.85546875" style="2" customWidth="1"/>
    <col min="6407" max="6408" width="12.7109375" style="2" customWidth="1"/>
    <col min="6409" max="6409" width="10" style="2" customWidth="1"/>
    <col min="6410" max="6410" width="8.5703125" style="2" customWidth="1"/>
    <col min="6411" max="6411" width="2.5703125" style="2" customWidth="1"/>
    <col min="6412" max="6412" width="8.85546875" style="2" customWidth="1"/>
    <col min="6413" max="6413" width="14.7109375" style="2" customWidth="1"/>
    <col min="6414" max="6414" width="12.140625" style="2" customWidth="1"/>
    <col min="6415" max="6415" width="2" style="2" customWidth="1"/>
    <col min="6416" max="6416" width="11.28515625" style="2" customWidth="1"/>
    <col min="6417" max="6417" width="12" style="2" customWidth="1"/>
    <col min="6418" max="6418" width="1.85546875" style="2" customWidth="1"/>
    <col min="6419" max="6419" width="11.7109375" style="2" customWidth="1"/>
    <col min="6420" max="6661" width="9.140625" style="2"/>
    <col min="6662" max="6662" width="11.85546875" style="2" customWidth="1"/>
    <col min="6663" max="6664" width="12.7109375" style="2" customWidth="1"/>
    <col min="6665" max="6665" width="10" style="2" customWidth="1"/>
    <col min="6666" max="6666" width="8.5703125" style="2" customWidth="1"/>
    <col min="6667" max="6667" width="2.5703125" style="2" customWidth="1"/>
    <col min="6668" max="6668" width="8.85546875" style="2" customWidth="1"/>
    <col min="6669" max="6669" width="14.7109375" style="2" customWidth="1"/>
    <col min="6670" max="6670" width="12.140625" style="2" customWidth="1"/>
    <col min="6671" max="6671" width="2" style="2" customWidth="1"/>
    <col min="6672" max="6672" width="11.28515625" style="2" customWidth="1"/>
    <col min="6673" max="6673" width="12" style="2" customWidth="1"/>
    <col min="6674" max="6674" width="1.85546875" style="2" customWidth="1"/>
    <col min="6675" max="6675" width="11.7109375" style="2" customWidth="1"/>
    <col min="6676" max="6917" width="9.140625" style="2"/>
    <col min="6918" max="6918" width="11.85546875" style="2" customWidth="1"/>
    <col min="6919" max="6920" width="12.7109375" style="2" customWidth="1"/>
    <col min="6921" max="6921" width="10" style="2" customWidth="1"/>
    <col min="6922" max="6922" width="8.5703125" style="2" customWidth="1"/>
    <col min="6923" max="6923" width="2.5703125" style="2" customWidth="1"/>
    <col min="6924" max="6924" width="8.85546875" style="2" customWidth="1"/>
    <col min="6925" max="6925" width="14.7109375" style="2" customWidth="1"/>
    <col min="6926" max="6926" width="12.140625" style="2" customWidth="1"/>
    <col min="6927" max="6927" width="2" style="2" customWidth="1"/>
    <col min="6928" max="6928" width="11.28515625" style="2" customWidth="1"/>
    <col min="6929" max="6929" width="12" style="2" customWidth="1"/>
    <col min="6930" max="6930" width="1.85546875" style="2" customWidth="1"/>
    <col min="6931" max="6931" width="11.7109375" style="2" customWidth="1"/>
    <col min="6932" max="7173" width="9.140625" style="2"/>
    <col min="7174" max="7174" width="11.85546875" style="2" customWidth="1"/>
    <col min="7175" max="7176" width="12.7109375" style="2" customWidth="1"/>
    <col min="7177" max="7177" width="10" style="2" customWidth="1"/>
    <col min="7178" max="7178" width="8.5703125" style="2" customWidth="1"/>
    <col min="7179" max="7179" width="2.5703125" style="2" customWidth="1"/>
    <col min="7180" max="7180" width="8.85546875" style="2" customWidth="1"/>
    <col min="7181" max="7181" width="14.7109375" style="2" customWidth="1"/>
    <col min="7182" max="7182" width="12.140625" style="2" customWidth="1"/>
    <col min="7183" max="7183" width="2" style="2" customWidth="1"/>
    <col min="7184" max="7184" width="11.28515625" style="2" customWidth="1"/>
    <col min="7185" max="7185" width="12" style="2" customWidth="1"/>
    <col min="7186" max="7186" width="1.85546875" style="2" customWidth="1"/>
    <col min="7187" max="7187" width="11.7109375" style="2" customWidth="1"/>
    <col min="7188" max="7429" width="9.140625" style="2"/>
    <col min="7430" max="7430" width="11.85546875" style="2" customWidth="1"/>
    <col min="7431" max="7432" width="12.7109375" style="2" customWidth="1"/>
    <col min="7433" max="7433" width="10" style="2" customWidth="1"/>
    <col min="7434" max="7434" width="8.5703125" style="2" customWidth="1"/>
    <col min="7435" max="7435" width="2.5703125" style="2" customWidth="1"/>
    <col min="7436" max="7436" width="8.85546875" style="2" customWidth="1"/>
    <col min="7437" max="7437" width="14.7109375" style="2" customWidth="1"/>
    <col min="7438" max="7438" width="12.140625" style="2" customWidth="1"/>
    <col min="7439" max="7439" width="2" style="2" customWidth="1"/>
    <col min="7440" max="7440" width="11.28515625" style="2" customWidth="1"/>
    <col min="7441" max="7441" width="12" style="2" customWidth="1"/>
    <col min="7442" max="7442" width="1.85546875" style="2" customWidth="1"/>
    <col min="7443" max="7443" width="11.7109375" style="2" customWidth="1"/>
    <col min="7444" max="7685" width="9.140625" style="2"/>
    <col min="7686" max="7686" width="11.85546875" style="2" customWidth="1"/>
    <col min="7687" max="7688" width="12.7109375" style="2" customWidth="1"/>
    <col min="7689" max="7689" width="10" style="2" customWidth="1"/>
    <col min="7690" max="7690" width="8.5703125" style="2" customWidth="1"/>
    <col min="7691" max="7691" width="2.5703125" style="2" customWidth="1"/>
    <col min="7692" max="7692" width="8.85546875" style="2" customWidth="1"/>
    <col min="7693" max="7693" width="14.7109375" style="2" customWidth="1"/>
    <col min="7694" max="7694" width="12.140625" style="2" customWidth="1"/>
    <col min="7695" max="7695" width="2" style="2" customWidth="1"/>
    <col min="7696" max="7696" width="11.28515625" style="2" customWidth="1"/>
    <col min="7697" max="7697" width="12" style="2" customWidth="1"/>
    <col min="7698" max="7698" width="1.85546875" style="2" customWidth="1"/>
    <col min="7699" max="7699" width="11.7109375" style="2" customWidth="1"/>
    <col min="7700" max="7941" width="9.140625" style="2"/>
    <col min="7942" max="7942" width="11.85546875" style="2" customWidth="1"/>
    <col min="7943" max="7944" width="12.7109375" style="2" customWidth="1"/>
    <col min="7945" max="7945" width="10" style="2" customWidth="1"/>
    <col min="7946" max="7946" width="8.5703125" style="2" customWidth="1"/>
    <col min="7947" max="7947" width="2.5703125" style="2" customWidth="1"/>
    <col min="7948" max="7948" width="8.85546875" style="2" customWidth="1"/>
    <col min="7949" max="7949" width="14.7109375" style="2" customWidth="1"/>
    <col min="7950" max="7950" width="12.140625" style="2" customWidth="1"/>
    <col min="7951" max="7951" width="2" style="2" customWidth="1"/>
    <col min="7952" max="7952" width="11.28515625" style="2" customWidth="1"/>
    <col min="7953" max="7953" width="12" style="2" customWidth="1"/>
    <col min="7954" max="7954" width="1.85546875" style="2" customWidth="1"/>
    <col min="7955" max="7955" width="11.7109375" style="2" customWidth="1"/>
    <col min="7956" max="8197" width="9.140625" style="2"/>
    <col min="8198" max="8198" width="11.85546875" style="2" customWidth="1"/>
    <col min="8199" max="8200" width="12.7109375" style="2" customWidth="1"/>
    <col min="8201" max="8201" width="10" style="2" customWidth="1"/>
    <col min="8202" max="8202" width="8.5703125" style="2" customWidth="1"/>
    <col min="8203" max="8203" width="2.5703125" style="2" customWidth="1"/>
    <col min="8204" max="8204" width="8.85546875" style="2" customWidth="1"/>
    <col min="8205" max="8205" width="14.7109375" style="2" customWidth="1"/>
    <col min="8206" max="8206" width="12.140625" style="2" customWidth="1"/>
    <col min="8207" max="8207" width="2" style="2" customWidth="1"/>
    <col min="8208" max="8208" width="11.28515625" style="2" customWidth="1"/>
    <col min="8209" max="8209" width="12" style="2" customWidth="1"/>
    <col min="8210" max="8210" width="1.85546875" style="2" customWidth="1"/>
    <col min="8211" max="8211" width="11.7109375" style="2" customWidth="1"/>
    <col min="8212" max="8453" width="9.140625" style="2"/>
    <col min="8454" max="8454" width="11.85546875" style="2" customWidth="1"/>
    <col min="8455" max="8456" width="12.7109375" style="2" customWidth="1"/>
    <col min="8457" max="8457" width="10" style="2" customWidth="1"/>
    <col min="8458" max="8458" width="8.5703125" style="2" customWidth="1"/>
    <col min="8459" max="8459" width="2.5703125" style="2" customWidth="1"/>
    <col min="8460" max="8460" width="8.85546875" style="2" customWidth="1"/>
    <col min="8461" max="8461" width="14.7109375" style="2" customWidth="1"/>
    <col min="8462" max="8462" width="12.140625" style="2" customWidth="1"/>
    <col min="8463" max="8463" width="2" style="2" customWidth="1"/>
    <col min="8464" max="8464" width="11.28515625" style="2" customWidth="1"/>
    <col min="8465" max="8465" width="12" style="2" customWidth="1"/>
    <col min="8466" max="8466" width="1.85546875" style="2" customWidth="1"/>
    <col min="8467" max="8467" width="11.7109375" style="2" customWidth="1"/>
    <col min="8468" max="8709" width="9.140625" style="2"/>
    <col min="8710" max="8710" width="11.85546875" style="2" customWidth="1"/>
    <col min="8711" max="8712" width="12.7109375" style="2" customWidth="1"/>
    <col min="8713" max="8713" width="10" style="2" customWidth="1"/>
    <col min="8714" max="8714" width="8.5703125" style="2" customWidth="1"/>
    <col min="8715" max="8715" width="2.5703125" style="2" customWidth="1"/>
    <col min="8716" max="8716" width="8.85546875" style="2" customWidth="1"/>
    <col min="8717" max="8717" width="14.7109375" style="2" customWidth="1"/>
    <col min="8718" max="8718" width="12.140625" style="2" customWidth="1"/>
    <col min="8719" max="8719" width="2" style="2" customWidth="1"/>
    <col min="8720" max="8720" width="11.28515625" style="2" customWidth="1"/>
    <col min="8721" max="8721" width="12" style="2" customWidth="1"/>
    <col min="8722" max="8722" width="1.85546875" style="2" customWidth="1"/>
    <col min="8723" max="8723" width="11.7109375" style="2" customWidth="1"/>
    <col min="8724" max="8965" width="9.140625" style="2"/>
    <col min="8966" max="8966" width="11.85546875" style="2" customWidth="1"/>
    <col min="8967" max="8968" width="12.7109375" style="2" customWidth="1"/>
    <col min="8969" max="8969" width="10" style="2" customWidth="1"/>
    <col min="8970" max="8970" width="8.5703125" style="2" customWidth="1"/>
    <col min="8971" max="8971" width="2.5703125" style="2" customWidth="1"/>
    <col min="8972" max="8972" width="8.85546875" style="2" customWidth="1"/>
    <col min="8973" max="8973" width="14.7109375" style="2" customWidth="1"/>
    <col min="8974" max="8974" width="12.140625" style="2" customWidth="1"/>
    <col min="8975" max="8975" width="2" style="2" customWidth="1"/>
    <col min="8976" max="8976" width="11.28515625" style="2" customWidth="1"/>
    <col min="8977" max="8977" width="12" style="2" customWidth="1"/>
    <col min="8978" max="8978" width="1.85546875" style="2" customWidth="1"/>
    <col min="8979" max="8979" width="11.7109375" style="2" customWidth="1"/>
    <col min="8980" max="9221" width="9.140625" style="2"/>
    <col min="9222" max="9222" width="11.85546875" style="2" customWidth="1"/>
    <col min="9223" max="9224" width="12.7109375" style="2" customWidth="1"/>
    <col min="9225" max="9225" width="10" style="2" customWidth="1"/>
    <col min="9226" max="9226" width="8.5703125" style="2" customWidth="1"/>
    <col min="9227" max="9227" width="2.5703125" style="2" customWidth="1"/>
    <col min="9228" max="9228" width="8.85546875" style="2" customWidth="1"/>
    <col min="9229" max="9229" width="14.7109375" style="2" customWidth="1"/>
    <col min="9230" max="9230" width="12.140625" style="2" customWidth="1"/>
    <col min="9231" max="9231" width="2" style="2" customWidth="1"/>
    <col min="9232" max="9232" width="11.28515625" style="2" customWidth="1"/>
    <col min="9233" max="9233" width="12" style="2" customWidth="1"/>
    <col min="9234" max="9234" width="1.85546875" style="2" customWidth="1"/>
    <col min="9235" max="9235" width="11.7109375" style="2" customWidth="1"/>
    <col min="9236" max="9477" width="9.140625" style="2"/>
    <col min="9478" max="9478" width="11.85546875" style="2" customWidth="1"/>
    <col min="9479" max="9480" width="12.7109375" style="2" customWidth="1"/>
    <col min="9481" max="9481" width="10" style="2" customWidth="1"/>
    <col min="9482" max="9482" width="8.5703125" style="2" customWidth="1"/>
    <col min="9483" max="9483" width="2.5703125" style="2" customWidth="1"/>
    <col min="9484" max="9484" width="8.85546875" style="2" customWidth="1"/>
    <col min="9485" max="9485" width="14.7109375" style="2" customWidth="1"/>
    <col min="9486" max="9486" width="12.140625" style="2" customWidth="1"/>
    <col min="9487" max="9487" width="2" style="2" customWidth="1"/>
    <col min="9488" max="9488" width="11.28515625" style="2" customWidth="1"/>
    <col min="9489" max="9489" width="12" style="2" customWidth="1"/>
    <col min="9490" max="9490" width="1.85546875" style="2" customWidth="1"/>
    <col min="9491" max="9491" width="11.7109375" style="2" customWidth="1"/>
    <col min="9492" max="9733" width="9.140625" style="2"/>
    <col min="9734" max="9734" width="11.85546875" style="2" customWidth="1"/>
    <col min="9735" max="9736" width="12.7109375" style="2" customWidth="1"/>
    <col min="9737" max="9737" width="10" style="2" customWidth="1"/>
    <col min="9738" max="9738" width="8.5703125" style="2" customWidth="1"/>
    <col min="9739" max="9739" width="2.5703125" style="2" customWidth="1"/>
    <col min="9740" max="9740" width="8.85546875" style="2" customWidth="1"/>
    <col min="9741" max="9741" width="14.7109375" style="2" customWidth="1"/>
    <col min="9742" max="9742" width="12.140625" style="2" customWidth="1"/>
    <col min="9743" max="9743" width="2" style="2" customWidth="1"/>
    <col min="9744" max="9744" width="11.28515625" style="2" customWidth="1"/>
    <col min="9745" max="9745" width="12" style="2" customWidth="1"/>
    <col min="9746" max="9746" width="1.85546875" style="2" customWidth="1"/>
    <col min="9747" max="9747" width="11.7109375" style="2" customWidth="1"/>
    <col min="9748" max="9989" width="9.140625" style="2"/>
    <col min="9990" max="9990" width="11.85546875" style="2" customWidth="1"/>
    <col min="9991" max="9992" width="12.7109375" style="2" customWidth="1"/>
    <col min="9993" max="9993" width="10" style="2" customWidth="1"/>
    <col min="9994" max="9994" width="8.5703125" style="2" customWidth="1"/>
    <col min="9995" max="9995" width="2.5703125" style="2" customWidth="1"/>
    <col min="9996" max="9996" width="8.85546875" style="2" customWidth="1"/>
    <col min="9997" max="9997" width="14.7109375" style="2" customWidth="1"/>
    <col min="9998" max="9998" width="12.140625" style="2" customWidth="1"/>
    <col min="9999" max="9999" width="2" style="2" customWidth="1"/>
    <col min="10000" max="10000" width="11.28515625" style="2" customWidth="1"/>
    <col min="10001" max="10001" width="12" style="2" customWidth="1"/>
    <col min="10002" max="10002" width="1.85546875" style="2" customWidth="1"/>
    <col min="10003" max="10003" width="11.7109375" style="2" customWidth="1"/>
    <col min="10004" max="10245" width="9.140625" style="2"/>
    <col min="10246" max="10246" width="11.85546875" style="2" customWidth="1"/>
    <col min="10247" max="10248" width="12.7109375" style="2" customWidth="1"/>
    <col min="10249" max="10249" width="10" style="2" customWidth="1"/>
    <col min="10250" max="10250" width="8.5703125" style="2" customWidth="1"/>
    <col min="10251" max="10251" width="2.5703125" style="2" customWidth="1"/>
    <col min="10252" max="10252" width="8.85546875" style="2" customWidth="1"/>
    <col min="10253" max="10253" width="14.7109375" style="2" customWidth="1"/>
    <col min="10254" max="10254" width="12.140625" style="2" customWidth="1"/>
    <col min="10255" max="10255" width="2" style="2" customWidth="1"/>
    <col min="10256" max="10256" width="11.28515625" style="2" customWidth="1"/>
    <col min="10257" max="10257" width="12" style="2" customWidth="1"/>
    <col min="10258" max="10258" width="1.85546875" style="2" customWidth="1"/>
    <col min="10259" max="10259" width="11.7109375" style="2" customWidth="1"/>
    <col min="10260" max="10501" width="9.140625" style="2"/>
    <col min="10502" max="10502" width="11.85546875" style="2" customWidth="1"/>
    <col min="10503" max="10504" width="12.7109375" style="2" customWidth="1"/>
    <col min="10505" max="10505" width="10" style="2" customWidth="1"/>
    <col min="10506" max="10506" width="8.5703125" style="2" customWidth="1"/>
    <col min="10507" max="10507" width="2.5703125" style="2" customWidth="1"/>
    <col min="10508" max="10508" width="8.85546875" style="2" customWidth="1"/>
    <col min="10509" max="10509" width="14.7109375" style="2" customWidth="1"/>
    <col min="10510" max="10510" width="12.140625" style="2" customWidth="1"/>
    <col min="10511" max="10511" width="2" style="2" customWidth="1"/>
    <col min="10512" max="10512" width="11.28515625" style="2" customWidth="1"/>
    <col min="10513" max="10513" width="12" style="2" customWidth="1"/>
    <col min="10514" max="10514" width="1.85546875" style="2" customWidth="1"/>
    <col min="10515" max="10515" width="11.7109375" style="2" customWidth="1"/>
    <col min="10516" max="10757" width="9.140625" style="2"/>
    <col min="10758" max="10758" width="11.85546875" style="2" customWidth="1"/>
    <col min="10759" max="10760" width="12.7109375" style="2" customWidth="1"/>
    <col min="10761" max="10761" width="10" style="2" customWidth="1"/>
    <col min="10762" max="10762" width="8.5703125" style="2" customWidth="1"/>
    <col min="10763" max="10763" width="2.5703125" style="2" customWidth="1"/>
    <col min="10764" max="10764" width="8.85546875" style="2" customWidth="1"/>
    <col min="10765" max="10765" width="14.7109375" style="2" customWidth="1"/>
    <col min="10766" max="10766" width="12.140625" style="2" customWidth="1"/>
    <col min="10767" max="10767" width="2" style="2" customWidth="1"/>
    <col min="10768" max="10768" width="11.28515625" style="2" customWidth="1"/>
    <col min="10769" max="10769" width="12" style="2" customWidth="1"/>
    <col min="10770" max="10770" width="1.85546875" style="2" customWidth="1"/>
    <col min="10771" max="10771" width="11.7109375" style="2" customWidth="1"/>
    <col min="10772" max="11013" width="9.140625" style="2"/>
    <col min="11014" max="11014" width="11.85546875" style="2" customWidth="1"/>
    <col min="11015" max="11016" width="12.7109375" style="2" customWidth="1"/>
    <col min="11017" max="11017" width="10" style="2" customWidth="1"/>
    <col min="11018" max="11018" width="8.5703125" style="2" customWidth="1"/>
    <col min="11019" max="11019" width="2.5703125" style="2" customWidth="1"/>
    <col min="11020" max="11020" width="8.85546875" style="2" customWidth="1"/>
    <col min="11021" max="11021" width="14.7109375" style="2" customWidth="1"/>
    <col min="11022" max="11022" width="12.140625" style="2" customWidth="1"/>
    <col min="11023" max="11023" width="2" style="2" customWidth="1"/>
    <col min="11024" max="11024" width="11.28515625" style="2" customWidth="1"/>
    <col min="11025" max="11025" width="12" style="2" customWidth="1"/>
    <col min="11026" max="11026" width="1.85546875" style="2" customWidth="1"/>
    <col min="11027" max="11027" width="11.7109375" style="2" customWidth="1"/>
    <col min="11028" max="11269" width="9.140625" style="2"/>
    <col min="11270" max="11270" width="11.85546875" style="2" customWidth="1"/>
    <col min="11271" max="11272" width="12.7109375" style="2" customWidth="1"/>
    <col min="11273" max="11273" width="10" style="2" customWidth="1"/>
    <col min="11274" max="11274" width="8.5703125" style="2" customWidth="1"/>
    <col min="11275" max="11275" width="2.5703125" style="2" customWidth="1"/>
    <col min="11276" max="11276" width="8.85546875" style="2" customWidth="1"/>
    <col min="11277" max="11277" width="14.7109375" style="2" customWidth="1"/>
    <col min="11278" max="11278" width="12.140625" style="2" customWidth="1"/>
    <col min="11279" max="11279" width="2" style="2" customWidth="1"/>
    <col min="11280" max="11280" width="11.28515625" style="2" customWidth="1"/>
    <col min="11281" max="11281" width="12" style="2" customWidth="1"/>
    <col min="11282" max="11282" width="1.85546875" style="2" customWidth="1"/>
    <col min="11283" max="11283" width="11.7109375" style="2" customWidth="1"/>
    <col min="11284" max="11525" width="9.140625" style="2"/>
    <col min="11526" max="11526" width="11.85546875" style="2" customWidth="1"/>
    <col min="11527" max="11528" width="12.7109375" style="2" customWidth="1"/>
    <col min="11529" max="11529" width="10" style="2" customWidth="1"/>
    <col min="11530" max="11530" width="8.5703125" style="2" customWidth="1"/>
    <col min="11531" max="11531" width="2.5703125" style="2" customWidth="1"/>
    <col min="11532" max="11532" width="8.85546875" style="2" customWidth="1"/>
    <col min="11533" max="11533" width="14.7109375" style="2" customWidth="1"/>
    <col min="11534" max="11534" width="12.140625" style="2" customWidth="1"/>
    <col min="11535" max="11535" width="2" style="2" customWidth="1"/>
    <col min="11536" max="11536" width="11.28515625" style="2" customWidth="1"/>
    <col min="11537" max="11537" width="12" style="2" customWidth="1"/>
    <col min="11538" max="11538" width="1.85546875" style="2" customWidth="1"/>
    <col min="11539" max="11539" width="11.7109375" style="2" customWidth="1"/>
    <col min="11540" max="11781" width="9.140625" style="2"/>
    <col min="11782" max="11782" width="11.85546875" style="2" customWidth="1"/>
    <col min="11783" max="11784" width="12.7109375" style="2" customWidth="1"/>
    <col min="11785" max="11785" width="10" style="2" customWidth="1"/>
    <col min="11786" max="11786" width="8.5703125" style="2" customWidth="1"/>
    <col min="11787" max="11787" width="2.5703125" style="2" customWidth="1"/>
    <col min="11788" max="11788" width="8.85546875" style="2" customWidth="1"/>
    <col min="11789" max="11789" width="14.7109375" style="2" customWidth="1"/>
    <col min="11790" max="11790" width="12.140625" style="2" customWidth="1"/>
    <col min="11791" max="11791" width="2" style="2" customWidth="1"/>
    <col min="11792" max="11792" width="11.28515625" style="2" customWidth="1"/>
    <col min="11793" max="11793" width="12" style="2" customWidth="1"/>
    <col min="11794" max="11794" width="1.85546875" style="2" customWidth="1"/>
    <col min="11795" max="11795" width="11.7109375" style="2" customWidth="1"/>
    <col min="11796" max="12037" width="9.140625" style="2"/>
    <col min="12038" max="12038" width="11.85546875" style="2" customWidth="1"/>
    <col min="12039" max="12040" width="12.7109375" style="2" customWidth="1"/>
    <col min="12041" max="12041" width="10" style="2" customWidth="1"/>
    <col min="12042" max="12042" width="8.5703125" style="2" customWidth="1"/>
    <col min="12043" max="12043" width="2.5703125" style="2" customWidth="1"/>
    <col min="12044" max="12044" width="8.85546875" style="2" customWidth="1"/>
    <col min="12045" max="12045" width="14.7109375" style="2" customWidth="1"/>
    <col min="12046" max="12046" width="12.140625" style="2" customWidth="1"/>
    <col min="12047" max="12047" width="2" style="2" customWidth="1"/>
    <col min="12048" max="12048" width="11.28515625" style="2" customWidth="1"/>
    <col min="12049" max="12049" width="12" style="2" customWidth="1"/>
    <col min="12050" max="12050" width="1.85546875" style="2" customWidth="1"/>
    <col min="12051" max="12051" width="11.7109375" style="2" customWidth="1"/>
    <col min="12052" max="12293" width="9.140625" style="2"/>
    <col min="12294" max="12294" width="11.85546875" style="2" customWidth="1"/>
    <col min="12295" max="12296" width="12.7109375" style="2" customWidth="1"/>
    <col min="12297" max="12297" width="10" style="2" customWidth="1"/>
    <col min="12298" max="12298" width="8.5703125" style="2" customWidth="1"/>
    <col min="12299" max="12299" width="2.5703125" style="2" customWidth="1"/>
    <col min="12300" max="12300" width="8.85546875" style="2" customWidth="1"/>
    <col min="12301" max="12301" width="14.7109375" style="2" customWidth="1"/>
    <col min="12302" max="12302" width="12.140625" style="2" customWidth="1"/>
    <col min="12303" max="12303" width="2" style="2" customWidth="1"/>
    <col min="12304" max="12304" width="11.28515625" style="2" customWidth="1"/>
    <col min="12305" max="12305" width="12" style="2" customWidth="1"/>
    <col min="12306" max="12306" width="1.85546875" style="2" customWidth="1"/>
    <col min="12307" max="12307" width="11.7109375" style="2" customWidth="1"/>
    <col min="12308" max="12549" width="9.140625" style="2"/>
    <col min="12550" max="12550" width="11.85546875" style="2" customWidth="1"/>
    <col min="12551" max="12552" width="12.7109375" style="2" customWidth="1"/>
    <col min="12553" max="12553" width="10" style="2" customWidth="1"/>
    <col min="12554" max="12554" width="8.5703125" style="2" customWidth="1"/>
    <col min="12555" max="12555" width="2.5703125" style="2" customWidth="1"/>
    <col min="12556" max="12556" width="8.85546875" style="2" customWidth="1"/>
    <col min="12557" max="12557" width="14.7109375" style="2" customWidth="1"/>
    <col min="12558" max="12558" width="12.140625" style="2" customWidth="1"/>
    <col min="12559" max="12559" width="2" style="2" customWidth="1"/>
    <col min="12560" max="12560" width="11.28515625" style="2" customWidth="1"/>
    <col min="12561" max="12561" width="12" style="2" customWidth="1"/>
    <col min="12562" max="12562" width="1.85546875" style="2" customWidth="1"/>
    <col min="12563" max="12563" width="11.7109375" style="2" customWidth="1"/>
    <col min="12564" max="12805" width="9.140625" style="2"/>
    <col min="12806" max="12806" width="11.85546875" style="2" customWidth="1"/>
    <col min="12807" max="12808" width="12.7109375" style="2" customWidth="1"/>
    <col min="12809" max="12809" width="10" style="2" customWidth="1"/>
    <col min="12810" max="12810" width="8.5703125" style="2" customWidth="1"/>
    <col min="12811" max="12811" width="2.5703125" style="2" customWidth="1"/>
    <col min="12812" max="12812" width="8.85546875" style="2" customWidth="1"/>
    <col min="12813" max="12813" width="14.7109375" style="2" customWidth="1"/>
    <col min="12814" max="12814" width="12.140625" style="2" customWidth="1"/>
    <col min="12815" max="12815" width="2" style="2" customWidth="1"/>
    <col min="12816" max="12816" width="11.28515625" style="2" customWidth="1"/>
    <col min="12817" max="12817" width="12" style="2" customWidth="1"/>
    <col min="12818" max="12818" width="1.85546875" style="2" customWidth="1"/>
    <col min="12819" max="12819" width="11.7109375" style="2" customWidth="1"/>
    <col min="12820" max="13061" width="9.140625" style="2"/>
    <col min="13062" max="13062" width="11.85546875" style="2" customWidth="1"/>
    <col min="13063" max="13064" width="12.7109375" style="2" customWidth="1"/>
    <col min="13065" max="13065" width="10" style="2" customWidth="1"/>
    <col min="13066" max="13066" width="8.5703125" style="2" customWidth="1"/>
    <col min="13067" max="13067" width="2.5703125" style="2" customWidth="1"/>
    <col min="13068" max="13068" width="8.85546875" style="2" customWidth="1"/>
    <col min="13069" max="13069" width="14.7109375" style="2" customWidth="1"/>
    <col min="13070" max="13070" width="12.140625" style="2" customWidth="1"/>
    <col min="13071" max="13071" width="2" style="2" customWidth="1"/>
    <col min="13072" max="13072" width="11.28515625" style="2" customWidth="1"/>
    <col min="13073" max="13073" width="12" style="2" customWidth="1"/>
    <col min="13074" max="13074" width="1.85546875" style="2" customWidth="1"/>
    <col min="13075" max="13075" width="11.7109375" style="2" customWidth="1"/>
    <col min="13076" max="13317" width="9.140625" style="2"/>
    <col min="13318" max="13318" width="11.85546875" style="2" customWidth="1"/>
    <col min="13319" max="13320" width="12.7109375" style="2" customWidth="1"/>
    <col min="13321" max="13321" width="10" style="2" customWidth="1"/>
    <col min="13322" max="13322" width="8.5703125" style="2" customWidth="1"/>
    <col min="13323" max="13323" width="2.5703125" style="2" customWidth="1"/>
    <col min="13324" max="13324" width="8.85546875" style="2" customWidth="1"/>
    <col min="13325" max="13325" width="14.7109375" style="2" customWidth="1"/>
    <col min="13326" max="13326" width="12.140625" style="2" customWidth="1"/>
    <col min="13327" max="13327" width="2" style="2" customWidth="1"/>
    <col min="13328" max="13328" width="11.28515625" style="2" customWidth="1"/>
    <col min="13329" max="13329" width="12" style="2" customWidth="1"/>
    <col min="13330" max="13330" width="1.85546875" style="2" customWidth="1"/>
    <col min="13331" max="13331" width="11.7109375" style="2" customWidth="1"/>
    <col min="13332" max="13573" width="9.140625" style="2"/>
    <col min="13574" max="13574" width="11.85546875" style="2" customWidth="1"/>
    <col min="13575" max="13576" width="12.7109375" style="2" customWidth="1"/>
    <col min="13577" max="13577" width="10" style="2" customWidth="1"/>
    <col min="13578" max="13578" width="8.5703125" style="2" customWidth="1"/>
    <col min="13579" max="13579" width="2.5703125" style="2" customWidth="1"/>
    <col min="13580" max="13580" width="8.85546875" style="2" customWidth="1"/>
    <col min="13581" max="13581" width="14.7109375" style="2" customWidth="1"/>
    <col min="13582" max="13582" width="12.140625" style="2" customWidth="1"/>
    <col min="13583" max="13583" width="2" style="2" customWidth="1"/>
    <col min="13584" max="13584" width="11.28515625" style="2" customWidth="1"/>
    <col min="13585" max="13585" width="12" style="2" customWidth="1"/>
    <col min="13586" max="13586" width="1.85546875" style="2" customWidth="1"/>
    <col min="13587" max="13587" width="11.7109375" style="2" customWidth="1"/>
    <col min="13588" max="13829" width="9.140625" style="2"/>
    <col min="13830" max="13830" width="11.85546875" style="2" customWidth="1"/>
    <col min="13831" max="13832" width="12.7109375" style="2" customWidth="1"/>
    <col min="13833" max="13833" width="10" style="2" customWidth="1"/>
    <col min="13834" max="13834" width="8.5703125" style="2" customWidth="1"/>
    <col min="13835" max="13835" width="2.5703125" style="2" customWidth="1"/>
    <col min="13836" max="13836" width="8.85546875" style="2" customWidth="1"/>
    <col min="13837" max="13837" width="14.7109375" style="2" customWidth="1"/>
    <col min="13838" max="13838" width="12.140625" style="2" customWidth="1"/>
    <col min="13839" max="13839" width="2" style="2" customWidth="1"/>
    <col min="13840" max="13840" width="11.28515625" style="2" customWidth="1"/>
    <col min="13841" max="13841" width="12" style="2" customWidth="1"/>
    <col min="13842" max="13842" width="1.85546875" style="2" customWidth="1"/>
    <col min="13843" max="13843" width="11.7109375" style="2" customWidth="1"/>
    <col min="13844" max="14085" width="9.140625" style="2"/>
    <col min="14086" max="14086" width="11.85546875" style="2" customWidth="1"/>
    <col min="14087" max="14088" width="12.7109375" style="2" customWidth="1"/>
    <col min="14089" max="14089" width="10" style="2" customWidth="1"/>
    <col min="14090" max="14090" width="8.5703125" style="2" customWidth="1"/>
    <col min="14091" max="14091" width="2.5703125" style="2" customWidth="1"/>
    <col min="14092" max="14092" width="8.85546875" style="2" customWidth="1"/>
    <col min="14093" max="14093" width="14.7109375" style="2" customWidth="1"/>
    <col min="14094" max="14094" width="12.140625" style="2" customWidth="1"/>
    <col min="14095" max="14095" width="2" style="2" customWidth="1"/>
    <col min="14096" max="14096" width="11.28515625" style="2" customWidth="1"/>
    <col min="14097" max="14097" width="12" style="2" customWidth="1"/>
    <col min="14098" max="14098" width="1.85546875" style="2" customWidth="1"/>
    <col min="14099" max="14099" width="11.7109375" style="2" customWidth="1"/>
    <col min="14100" max="14341" width="9.140625" style="2"/>
    <col min="14342" max="14342" width="11.85546875" style="2" customWidth="1"/>
    <col min="14343" max="14344" width="12.7109375" style="2" customWidth="1"/>
    <col min="14345" max="14345" width="10" style="2" customWidth="1"/>
    <col min="14346" max="14346" width="8.5703125" style="2" customWidth="1"/>
    <col min="14347" max="14347" width="2.5703125" style="2" customWidth="1"/>
    <col min="14348" max="14348" width="8.85546875" style="2" customWidth="1"/>
    <col min="14349" max="14349" width="14.7109375" style="2" customWidth="1"/>
    <col min="14350" max="14350" width="12.140625" style="2" customWidth="1"/>
    <col min="14351" max="14351" width="2" style="2" customWidth="1"/>
    <col min="14352" max="14352" width="11.28515625" style="2" customWidth="1"/>
    <col min="14353" max="14353" width="12" style="2" customWidth="1"/>
    <col min="14354" max="14354" width="1.85546875" style="2" customWidth="1"/>
    <col min="14355" max="14355" width="11.7109375" style="2" customWidth="1"/>
    <col min="14356" max="14597" width="9.140625" style="2"/>
    <col min="14598" max="14598" width="11.85546875" style="2" customWidth="1"/>
    <col min="14599" max="14600" width="12.7109375" style="2" customWidth="1"/>
    <col min="14601" max="14601" width="10" style="2" customWidth="1"/>
    <col min="14602" max="14602" width="8.5703125" style="2" customWidth="1"/>
    <col min="14603" max="14603" width="2.5703125" style="2" customWidth="1"/>
    <col min="14604" max="14604" width="8.85546875" style="2" customWidth="1"/>
    <col min="14605" max="14605" width="14.7109375" style="2" customWidth="1"/>
    <col min="14606" max="14606" width="12.140625" style="2" customWidth="1"/>
    <col min="14607" max="14607" width="2" style="2" customWidth="1"/>
    <col min="14608" max="14608" width="11.28515625" style="2" customWidth="1"/>
    <col min="14609" max="14609" width="12" style="2" customWidth="1"/>
    <col min="14610" max="14610" width="1.85546875" style="2" customWidth="1"/>
    <col min="14611" max="14611" width="11.7109375" style="2" customWidth="1"/>
    <col min="14612" max="14853" width="9.140625" style="2"/>
    <col min="14854" max="14854" width="11.85546875" style="2" customWidth="1"/>
    <col min="14855" max="14856" width="12.7109375" style="2" customWidth="1"/>
    <col min="14857" max="14857" width="10" style="2" customWidth="1"/>
    <col min="14858" max="14858" width="8.5703125" style="2" customWidth="1"/>
    <col min="14859" max="14859" width="2.5703125" style="2" customWidth="1"/>
    <col min="14860" max="14860" width="8.85546875" style="2" customWidth="1"/>
    <col min="14861" max="14861" width="14.7109375" style="2" customWidth="1"/>
    <col min="14862" max="14862" width="12.140625" style="2" customWidth="1"/>
    <col min="14863" max="14863" width="2" style="2" customWidth="1"/>
    <col min="14864" max="14864" width="11.28515625" style="2" customWidth="1"/>
    <col min="14865" max="14865" width="12" style="2" customWidth="1"/>
    <col min="14866" max="14866" width="1.85546875" style="2" customWidth="1"/>
    <col min="14867" max="14867" width="11.7109375" style="2" customWidth="1"/>
    <col min="14868" max="15109" width="9.140625" style="2"/>
    <col min="15110" max="15110" width="11.85546875" style="2" customWidth="1"/>
    <col min="15111" max="15112" width="12.7109375" style="2" customWidth="1"/>
    <col min="15113" max="15113" width="10" style="2" customWidth="1"/>
    <col min="15114" max="15114" width="8.5703125" style="2" customWidth="1"/>
    <col min="15115" max="15115" width="2.5703125" style="2" customWidth="1"/>
    <col min="15116" max="15116" width="8.85546875" style="2" customWidth="1"/>
    <col min="15117" max="15117" width="14.7109375" style="2" customWidth="1"/>
    <col min="15118" max="15118" width="12.140625" style="2" customWidth="1"/>
    <col min="15119" max="15119" width="2" style="2" customWidth="1"/>
    <col min="15120" max="15120" width="11.28515625" style="2" customWidth="1"/>
    <col min="15121" max="15121" width="12" style="2" customWidth="1"/>
    <col min="15122" max="15122" width="1.85546875" style="2" customWidth="1"/>
    <col min="15123" max="15123" width="11.7109375" style="2" customWidth="1"/>
    <col min="15124" max="15365" width="9.140625" style="2"/>
    <col min="15366" max="15366" width="11.85546875" style="2" customWidth="1"/>
    <col min="15367" max="15368" width="12.7109375" style="2" customWidth="1"/>
    <col min="15369" max="15369" width="10" style="2" customWidth="1"/>
    <col min="15370" max="15370" width="8.5703125" style="2" customWidth="1"/>
    <col min="15371" max="15371" width="2.5703125" style="2" customWidth="1"/>
    <col min="15372" max="15372" width="8.85546875" style="2" customWidth="1"/>
    <col min="15373" max="15373" width="14.7109375" style="2" customWidth="1"/>
    <col min="15374" max="15374" width="12.140625" style="2" customWidth="1"/>
    <col min="15375" max="15375" width="2" style="2" customWidth="1"/>
    <col min="15376" max="15376" width="11.28515625" style="2" customWidth="1"/>
    <col min="15377" max="15377" width="12" style="2" customWidth="1"/>
    <col min="15378" max="15378" width="1.85546875" style="2" customWidth="1"/>
    <col min="15379" max="15379" width="11.7109375" style="2" customWidth="1"/>
    <col min="15380" max="15621" width="9.140625" style="2"/>
    <col min="15622" max="15622" width="11.85546875" style="2" customWidth="1"/>
    <col min="15623" max="15624" width="12.7109375" style="2" customWidth="1"/>
    <col min="15625" max="15625" width="10" style="2" customWidth="1"/>
    <col min="15626" max="15626" width="8.5703125" style="2" customWidth="1"/>
    <col min="15627" max="15627" width="2.5703125" style="2" customWidth="1"/>
    <col min="15628" max="15628" width="8.85546875" style="2" customWidth="1"/>
    <col min="15629" max="15629" width="14.7109375" style="2" customWidth="1"/>
    <col min="15630" max="15630" width="12.140625" style="2" customWidth="1"/>
    <col min="15631" max="15631" width="2" style="2" customWidth="1"/>
    <col min="15632" max="15632" width="11.28515625" style="2" customWidth="1"/>
    <col min="15633" max="15633" width="12" style="2" customWidth="1"/>
    <col min="15634" max="15634" width="1.85546875" style="2" customWidth="1"/>
    <col min="15635" max="15635" width="11.7109375" style="2" customWidth="1"/>
    <col min="15636" max="15877" width="9.140625" style="2"/>
    <col min="15878" max="15878" width="11.85546875" style="2" customWidth="1"/>
    <col min="15879" max="15880" width="12.7109375" style="2" customWidth="1"/>
    <col min="15881" max="15881" width="10" style="2" customWidth="1"/>
    <col min="15882" max="15882" width="8.5703125" style="2" customWidth="1"/>
    <col min="15883" max="15883" width="2.5703125" style="2" customWidth="1"/>
    <col min="15884" max="15884" width="8.85546875" style="2" customWidth="1"/>
    <col min="15885" max="15885" width="14.7109375" style="2" customWidth="1"/>
    <col min="15886" max="15886" width="12.140625" style="2" customWidth="1"/>
    <col min="15887" max="15887" width="2" style="2" customWidth="1"/>
    <col min="15888" max="15888" width="11.28515625" style="2" customWidth="1"/>
    <col min="15889" max="15889" width="12" style="2" customWidth="1"/>
    <col min="15890" max="15890" width="1.85546875" style="2" customWidth="1"/>
    <col min="15891" max="15891" width="11.7109375" style="2" customWidth="1"/>
    <col min="15892" max="16133" width="9.140625" style="2"/>
    <col min="16134" max="16134" width="11.85546875" style="2" customWidth="1"/>
    <col min="16135" max="16136" width="12.7109375" style="2" customWidth="1"/>
    <col min="16137" max="16137" width="10" style="2" customWidth="1"/>
    <col min="16138" max="16138" width="8.5703125" style="2" customWidth="1"/>
    <col min="16139" max="16139" width="2.5703125" style="2" customWidth="1"/>
    <col min="16140" max="16140" width="8.85546875" style="2" customWidth="1"/>
    <col min="16141" max="16141" width="14.7109375" style="2" customWidth="1"/>
    <col min="16142" max="16142" width="12.140625" style="2" customWidth="1"/>
    <col min="16143" max="16143" width="2" style="2" customWidth="1"/>
    <col min="16144" max="16144" width="11.28515625" style="2" customWidth="1"/>
    <col min="16145" max="16145" width="12" style="2" customWidth="1"/>
    <col min="16146" max="16146" width="1.85546875" style="2" customWidth="1"/>
    <col min="16147" max="16147" width="11.7109375" style="2" customWidth="1"/>
    <col min="16148" max="16384" width="9.140625" style="2"/>
  </cols>
  <sheetData>
    <row r="1" spans="1:24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1"/>
      <c r="U1" s="1"/>
      <c r="V1" s="1"/>
      <c r="W1" s="1"/>
      <c r="X1" s="1"/>
    </row>
    <row r="2" spans="1:24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3"/>
      <c r="U2" s="3"/>
      <c r="V2" s="3"/>
      <c r="W2" s="3"/>
      <c r="X2" s="3"/>
    </row>
    <row r="3" spans="1:24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3"/>
      <c r="U3" s="3"/>
      <c r="V3" s="3"/>
      <c r="W3" s="3"/>
      <c r="X3" s="3"/>
    </row>
    <row r="4" spans="1:24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5"/>
      <c r="U4" s="5"/>
      <c r="V4" s="5"/>
      <c r="W4" s="5"/>
      <c r="X4" s="5"/>
    </row>
    <row r="5" spans="1:24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"/>
      <c r="U5" s="6"/>
      <c r="V5" s="6"/>
      <c r="W5" s="6"/>
      <c r="X5" s="6"/>
    </row>
    <row r="6" spans="1:24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4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  <c r="Q7" s="10"/>
      <c r="R7" s="10"/>
      <c r="S7" s="10"/>
    </row>
    <row r="8" spans="1:24" s="12" customFormat="1" ht="15" customHeight="1" x14ac:dyDescent="0.25">
      <c r="A8" s="62" t="s">
        <v>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4"/>
    </row>
    <row r="9" spans="1:24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  <c r="Q9" s="10"/>
      <c r="R9" s="10"/>
      <c r="S9" s="10"/>
    </row>
    <row r="10" spans="1:24" s="16" customFormat="1" ht="25.5" customHeight="1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46"/>
      <c r="P10" s="57" t="s">
        <v>36</v>
      </c>
      <c r="Q10" s="58"/>
      <c r="R10" s="14"/>
      <c r="S10" s="14"/>
    </row>
    <row r="11" spans="1:24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20"/>
      <c r="P11" s="48" t="s">
        <v>37</v>
      </c>
      <c r="Q11" s="48" t="s">
        <v>37</v>
      </c>
      <c r="R11" s="14"/>
      <c r="S11" s="14"/>
    </row>
    <row r="12" spans="1:24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38</v>
      </c>
      <c r="Q12" s="18" t="s">
        <v>38</v>
      </c>
      <c r="R12" s="18"/>
      <c r="S12" s="18" t="s">
        <v>23</v>
      </c>
    </row>
    <row r="13" spans="1:24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44</v>
      </c>
      <c r="Q13" s="24" t="s">
        <v>26</v>
      </c>
      <c r="R13" s="17"/>
      <c r="S13" s="24" t="s">
        <v>26</v>
      </c>
    </row>
    <row r="14" spans="1:24" x14ac:dyDescent="0.25">
      <c r="A14" s="26">
        <v>44290</v>
      </c>
      <c r="B14" s="27">
        <v>27135652.16</v>
      </c>
      <c r="C14" s="27">
        <v>82835.100000000006</v>
      </c>
      <c r="D14" s="27">
        <v>2379116.46</v>
      </c>
      <c r="E14" s="28">
        <v>858</v>
      </c>
      <c r="F14" s="27">
        <f t="shared" ref="F14:F66" si="0">IFERROR((D14/E14/7)," ")</f>
        <v>396.12328671328669</v>
      </c>
      <c r="H14" s="28">
        <v>59</v>
      </c>
      <c r="I14" s="27">
        <v>2988758</v>
      </c>
      <c r="J14" s="27">
        <v>13840</v>
      </c>
      <c r="K14" s="27">
        <v>664387.19999999995</v>
      </c>
      <c r="M14" s="28">
        <v>0</v>
      </c>
      <c r="N14" s="27">
        <v>0</v>
      </c>
      <c r="P14" s="27">
        <v>1702693.82</v>
      </c>
      <c r="Q14" s="27">
        <v>217241.5</v>
      </c>
      <c r="S14" s="27">
        <f t="shared" ref="S14:S35" si="1">D14+K14+N14+Q14</f>
        <v>3260745.16</v>
      </c>
    </row>
    <row r="15" spans="1:24" x14ac:dyDescent="0.25">
      <c r="A15" s="26">
        <f>A14+7</f>
        <v>44297</v>
      </c>
      <c r="B15" s="27">
        <v>30139076.379999999</v>
      </c>
      <c r="C15" s="27">
        <v>89105.54</v>
      </c>
      <c r="D15" s="27">
        <v>2602566.79</v>
      </c>
      <c r="E15" s="28">
        <v>858</v>
      </c>
      <c r="F15" s="27">
        <f t="shared" si="0"/>
        <v>433.32780386280382</v>
      </c>
      <c r="H15" s="28">
        <v>59</v>
      </c>
      <c r="I15" s="27">
        <v>2892188</v>
      </c>
      <c r="J15" s="27">
        <v>13610</v>
      </c>
      <c r="K15" s="27">
        <v>656192.25</v>
      </c>
      <c r="M15" s="28">
        <v>0</v>
      </c>
      <c r="N15" s="27">
        <v>0</v>
      </c>
      <c r="P15" s="27">
        <v>1287685.19</v>
      </c>
      <c r="Q15" s="27">
        <v>129883.36</v>
      </c>
      <c r="S15" s="27">
        <f t="shared" si="1"/>
        <v>3388642.4</v>
      </c>
    </row>
    <row r="16" spans="1:24" x14ac:dyDescent="0.25">
      <c r="A16" s="26">
        <f t="shared" ref="A16:A65" si="2">A15+7</f>
        <v>44304</v>
      </c>
      <c r="B16" s="27">
        <v>28935563.390000001</v>
      </c>
      <c r="C16" s="27">
        <v>87417.2</v>
      </c>
      <c r="D16" s="27">
        <v>2512793.14</v>
      </c>
      <c r="E16" s="28">
        <v>858</v>
      </c>
      <c r="F16" s="27">
        <f>IFERROR((D16/E16/7)," ")</f>
        <v>418.3804761904762</v>
      </c>
      <c r="H16" s="28">
        <v>59</v>
      </c>
      <c r="I16" s="27">
        <v>3401920</v>
      </c>
      <c r="J16" s="27">
        <v>16390</v>
      </c>
      <c r="K16" s="27">
        <v>525065.30000000005</v>
      </c>
      <c r="M16" s="28">
        <v>0</v>
      </c>
      <c r="N16" s="27">
        <v>0</v>
      </c>
      <c r="P16" s="27">
        <v>1376099.38</v>
      </c>
      <c r="Q16" s="27">
        <v>68813.429999999993</v>
      </c>
      <c r="S16" s="27">
        <f t="shared" si="1"/>
        <v>3106671.8700000006</v>
      </c>
    </row>
    <row r="17" spans="1:19" x14ac:dyDescent="0.25">
      <c r="A17" s="26">
        <f t="shared" si="2"/>
        <v>44311</v>
      </c>
      <c r="B17" s="27">
        <v>27310573.370000001</v>
      </c>
      <c r="C17" s="27">
        <v>85392.13</v>
      </c>
      <c r="D17" s="27">
        <v>2436292.9900000002</v>
      </c>
      <c r="E17" s="28">
        <v>858</v>
      </c>
      <c r="F17" s="27">
        <f t="shared" si="0"/>
        <v>405.64318847818856</v>
      </c>
      <c r="H17" s="28">
        <v>59</v>
      </c>
      <c r="I17" s="27">
        <v>3201925</v>
      </c>
      <c r="J17" s="27">
        <v>17215</v>
      </c>
      <c r="K17" s="27">
        <v>729621.3</v>
      </c>
      <c r="M17" s="28">
        <v>0</v>
      </c>
      <c r="N17" s="27">
        <v>0</v>
      </c>
      <c r="P17" s="27">
        <v>1211641.17</v>
      </c>
      <c r="Q17" s="27">
        <v>244807.07</v>
      </c>
      <c r="S17" s="27">
        <f t="shared" si="1"/>
        <v>3410721.36</v>
      </c>
    </row>
    <row r="18" spans="1:19" x14ac:dyDescent="0.25">
      <c r="A18" s="26">
        <f t="shared" si="2"/>
        <v>44318</v>
      </c>
      <c r="B18" s="27">
        <v>27383814.969999999</v>
      </c>
      <c r="C18" s="27">
        <v>88121.75</v>
      </c>
      <c r="D18" s="27">
        <v>2618725.42</v>
      </c>
      <c r="E18" s="28">
        <v>858</v>
      </c>
      <c r="F18" s="27">
        <f t="shared" si="0"/>
        <v>436.01821844821842</v>
      </c>
      <c r="G18" s="2"/>
      <c r="H18" s="28">
        <v>59</v>
      </c>
      <c r="I18" s="27">
        <v>3269142</v>
      </c>
      <c r="J18" s="27">
        <v>15910</v>
      </c>
      <c r="K18" s="27">
        <v>740370.15</v>
      </c>
      <c r="L18" s="2"/>
      <c r="M18" s="28">
        <v>0</v>
      </c>
      <c r="N18" s="27">
        <v>0</v>
      </c>
      <c r="P18" s="27">
        <v>1207948.8299999998</v>
      </c>
      <c r="Q18" s="27">
        <v>38593.040000000001</v>
      </c>
      <c r="R18" s="2"/>
      <c r="S18" s="27">
        <f t="shared" si="1"/>
        <v>3397688.61</v>
      </c>
    </row>
    <row r="19" spans="1:19" x14ac:dyDescent="0.25">
      <c r="A19" s="26">
        <f t="shared" si="2"/>
        <v>44325</v>
      </c>
      <c r="B19" s="27">
        <v>27998206.309999999</v>
      </c>
      <c r="C19" s="27">
        <v>112926.22</v>
      </c>
      <c r="D19" s="27">
        <v>2429539.02</v>
      </c>
      <c r="E19" s="28">
        <v>858</v>
      </c>
      <c r="F19" s="27">
        <f t="shared" si="0"/>
        <v>404.51865134865136</v>
      </c>
      <c r="H19" s="28">
        <v>59</v>
      </c>
      <c r="I19" s="27">
        <v>3168659</v>
      </c>
      <c r="J19" s="27">
        <v>15025</v>
      </c>
      <c r="K19" s="27">
        <v>679291.23</v>
      </c>
      <c r="M19" s="28">
        <v>0</v>
      </c>
      <c r="N19" s="27">
        <v>0</v>
      </c>
      <c r="P19" s="27">
        <v>1291206.2999999998</v>
      </c>
      <c r="Q19" s="27">
        <v>169620.44</v>
      </c>
      <c r="S19" s="27">
        <f t="shared" si="1"/>
        <v>3278450.69</v>
      </c>
    </row>
    <row r="20" spans="1:19" x14ac:dyDescent="0.25">
      <c r="A20" s="26">
        <f t="shared" si="2"/>
        <v>44332</v>
      </c>
      <c r="B20" s="27">
        <v>26207196.800000001</v>
      </c>
      <c r="C20" s="27">
        <v>102108.44</v>
      </c>
      <c r="D20" s="27">
        <v>2064191.24</v>
      </c>
      <c r="E20" s="28">
        <v>858</v>
      </c>
      <c r="F20" s="27">
        <f t="shared" si="0"/>
        <v>343.68818514818514</v>
      </c>
      <c r="H20" s="28">
        <v>59</v>
      </c>
      <c r="I20" s="27">
        <v>3080312</v>
      </c>
      <c r="J20" s="27">
        <v>13100</v>
      </c>
      <c r="K20" s="27">
        <v>699269.6</v>
      </c>
      <c r="M20" s="28">
        <v>0</v>
      </c>
      <c r="N20" s="27">
        <v>0</v>
      </c>
      <c r="P20" s="27">
        <v>1458184</v>
      </c>
      <c r="Q20" s="27">
        <v>57509.4</v>
      </c>
      <c r="S20" s="27">
        <f t="shared" si="1"/>
        <v>2820970.2399999998</v>
      </c>
    </row>
    <row r="21" spans="1:19" x14ac:dyDescent="0.25">
      <c r="A21" s="26">
        <f t="shared" si="2"/>
        <v>44339</v>
      </c>
      <c r="B21" s="27">
        <v>25550232.149999999</v>
      </c>
      <c r="C21" s="27">
        <v>102576.56</v>
      </c>
      <c r="D21" s="27">
        <v>2301335.44</v>
      </c>
      <c r="E21" s="28">
        <v>858</v>
      </c>
      <c r="F21" s="27">
        <f t="shared" si="0"/>
        <v>383.17273393273393</v>
      </c>
      <c r="H21" s="28">
        <v>59</v>
      </c>
      <c r="I21" s="27">
        <v>3014019</v>
      </c>
      <c r="J21" s="27">
        <v>11350</v>
      </c>
      <c r="K21" s="27">
        <v>857692.85</v>
      </c>
      <c r="M21" s="28">
        <v>0</v>
      </c>
      <c r="N21" s="27">
        <v>0</v>
      </c>
      <c r="P21" s="27">
        <v>1625804.2000000002</v>
      </c>
      <c r="Q21" s="27">
        <v>194685.55</v>
      </c>
      <c r="S21" s="27">
        <f t="shared" si="1"/>
        <v>3353713.84</v>
      </c>
    </row>
    <row r="22" spans="1:19" x14ac:dyDescent="0.25">
      <c r="A22" s="26">
        <f t="shared" si="2"/>
        <v>44346</v>
      </c>
      <c r="B22" s="27">
        <v>30465774.300000001</v>
      </c>
      <c r="C22" s="27">
        <v>103048.37</v>
      </c>
      <c r="D22" s="27">
        <v>2735308.99</v>
      </c>
      <c r="E22" s="28">
        <v>858</v>
      </c>
      <c r="F22" s="27">
        <f t="shared" si="0"/>
        <v>455.42940226440226</v>
      </c>
      <c r="H22" s="28">
        <v>59</v>
      </c>
      <c r="I22" s="27">
        <v>3855211</v>
      </c>
      <c r="J22" s="27">
        <v>10825</v>
      </c>
      <c r="K22" s="27">
        <v>722197.32</v>
      </c>
      <c r="M22" s="28">
        <v>0</v>
      </c>
      <c r="N22" s="27">
        <v>0</v>
      </c>
      <c r="P22" s="27">
        <v>1615588.44</v>
      </c>
      <c r="Q22" s="27">
        <v>214070.97</v>
      </c>
      <c r="S22" s="27">
        <f t="shared" si="1"/>
        <v>3671577.2800000003</v>
      </c>
    </row>
    <row r="23" spans="1:19" x14ac:dyDescent="0.25">
      <c r="A23" s="26">
        <f t="shared" si="2"/>
        <v>44353</v>
      </c>
      <c r="B23" s="27">
        <v>29097830.73</v>
      </c>
      <c r="C23" s="27">
        <v>124175.03999999999</v>
      </c>
      <c r="D23" s="27">
        <v>2388951.44</v>
      </c>
      <c r="E23" s="28">
        <v>860</v>
      </c>
      <c r="F23" s="27">
        <f t="shared" si="0"/>
        <v>396.83578737541529</v>
      </c>
      <c r="H23" s="28">
        <v>59</v>
      </c>
      <c r="I23" s="27">
        <v>3238807</v>
      </c>
      <c r="J23" s="27">
        <v>14975</v>
      </c>
      <c r="K23" s="27">
        <v>538585.85</v>
      </c>
      <c r="M23" s="28">
        <v>0</v>
      </c>
      <c r="N23" s="27">
        <v>0</v>
      </c>
      <c r="P23" s="27">
        <v>1284006.3600000001</v>
      </c>
      <c r="Q23" s="27">
        <v>93178.75</v>
      </c>
      <c r="S23" s="27">
        <f t="shared" si="1"/>
        <v>3020716.04</v>
      </c>
    </row>
    <row r="24" spans="1:19" x14ac:dyDescent="0.25">
      <c r="A24" s="26">
        <f t="shared" si="2"/>
        <v>44360</v>
      </c>
      <c r="B24" s="27">
        <v>27625645.300000001</v>
      </c>
      <c r="C24" s="27">
        <v>109332.73</v>
      </c>
      <c r="D24" s="27">
        <v>2317846.5499999998</v>
      </c>
      <c r="E24" s="28">
        <v>1150</v>
      </c>
      <c r="F24" s="27">
        <f t="shared" si="0"/>
        <v>287.93124844720495</v>
      </c>
      <c r="H24" s="28">
        <v>59</v>
      </c>
      <c r="I24" s="27">
        <v>3071649</v>
      </c>
      <c r="J24" s="27">
        <v>19550</v>
      </c>
      <c r="K24" s="27">
        <v>609591.56000000006</v>
      </c>
      <c r="M24" s="28">
        <v>0</v>
      </c>
      <c r="N24" s="27">
        <v>0</v>
      </c>
      <c r="P24" s="27">
        <v>1481420.7100000002</v>
      </c>
      <c r="Q24" s="27">
        <v>74864.2</v>
      </c>
      <c r="S24" s="27">
        <f t="shared" si="1"/>
        <v>3002302.31</v>
      </c>
    </row>
    <row r="25" spans="1:19" x14ac:dyDescent="0.25">
      <c r="A25" s="26">
        <f t="shared" si="2"/>
        <v>44367</v>
      </c>
      <c r="B25" s="27">
        <v>29385191.34</v>
      </c>
      <c r="C25" s="27">
        <v>130292.62</v>
      </c>
      <c r="D25" s="27">
        <v>2590647.0099999998</v>
      </c>
      <c r="E25" s="28">
        <v>1150</v>
      </c>
      <c r="F25" s="27">
        <f t="shared" si="0"/>
        <v>321.81950434782601</v>
      </c>
      <c r="H25" s="28">
        <v>59</v>
      </c>
      <c r="I25" s="27">
        <v>3537979</v>
      </c>
      <c r="J25" s="27">
        <v>19190</v>
      </c>
      <c r="K25" s="27">
        <v>749935.7</v>
      </c>
      <c r="M25" s="28">
        <v>0</v>
      </c>
      <c r="N25" s="27">
        <v>0</v>
      </c>
      <c r="P25" s="27">
        <v>1581726.51</v>
      </c>
      <c r="Q25" s="27">
        <v>226665.60000000001</v>
      </c>
      <c r="S25" s="27">
        <f t="shared" si="1"/>
        <v>3567248.31</v>
      </c>
    </row>
    <row r="26" spans="1:19" x14ac:dyDescent="0.25">
      <c r="A26" s="26">
        <f t="shared" si="2"/>
        <v>44374</v>
      </c>
      <c r="B26" s="27">
        <v>28946663.850000001</v>
      </c>
      <c r="C26" s="27">
        <v>124760.43</v>
      </c>
      <c r="D26" s="27">
        <v>2575815.91</v>
      </c>
      <c r="E26" s="28">
        <v>1150</v>
      </c>
      <c r="F26" s="27">
        <f t="shared" si="0"/>
        <v>319.97713167701869</v>
      </c>
      <c r="H26" s="28">
        <v>59</v>
      </c>
      <c r="I26" s="27">
        <v>3326205</v>
      </c>
      <c r="J26" s="27">
        <v>12275</v>
      </c>
      <c r="K26" s="27">
        <v>856375.35</v>
      </c>
      <c r="M26" s="28">
        <v>0</v>
      </c>
      <c r="N26" s="27">
        <v>0</v>
      </c>
      <c r="P26" s="27">
        <v>1550199.99</v>
      </c>
      <c r="Q26" s="27">
        <v>246502.36</v>
      </c>
      <c r="S26" s="27">
        <f t="shared" si="1"/>
        <v>3678693.62</v>
      </c>
    </row>
    <row r="27" spans="1:19" x14ac:dyDescent="0.25">
      <c r="A27" s="26">
        <f t="shared" si="2"/>
        <v>44381</v>
      </c>
      <c r="B27" s="27">
        <v>32952877.219999999</v>
      </c>
      <c r="C27" s="27">
        <v>130167.89</v>
      </c>
      <c r="D27" s="27">
        <v>2948674.35</v>
      </c>
      <c r="E27" s="28">
        <v>1150</v>
      </c>
      <c r="F27" s="27">
        <f t="shared" si="0"/>
        <v>366.29495031055905</v>
      </c>
      <c r="H27" s="28">
        <v>59</v>
      </c>
      <c r="I27" s="27">
        <v>3846209</v>
      </c>
      <c r="J27" s="27">
        <v>18805</v>
      </c>
      <c r="K27" s="27">
        <v>346198.33</v>
      </c>
      <c r="M27" s="28">
        <v>0</v>
      </c>
      <c r="N27" s="27">
        <v>0</v>
      </c>
      <c r="P27" s="27">
        <v>1374447.0799999998</v>
      </c>
      <c r="Q27" s="27">
        <v>151590.03</v>
      </c>
      <c r="S27" s="27">
        <f t="shared" si="1"/>
        <v>3446462.71</v>
      </c>
    </row>
    <row r="28" spans="1:19" x14ac:dyDescent="0.25">
      <c r="A28" s="26">
        <f t="shared" si="2"/>
        <v>44388</v>
      </c>
      <c r="B28" s="27">
        <v>32260319.719999999</v>
      </c>
      <c r="C28" s="27">
        <v>125383.28</v>
      </c>
      <c r="D28" s="27">
        <v>3073776.85</v>
      </c>
      <c r="E28" s="28">
        <v>1150</v>
      </c>
      <c r="F28" s="27">
        <v>382</v>
      </c>
      <c r="H28" s="28">
        <v>59</v>
      </c>
      <c r="I28" s="27">
        <v>3808722</v>
      </c>
      <c r="J28" s="27">
        <v>15600</v>
      </c>
      <c r="K28" s="27">
        <v>576950.17000000004</v>
      </c>
      <c r="M28" s="28">
        <v>0</v>
      </c>
      <c r="N28" s="27">
        <v>0</v>
      </c>
      <c r="P28" s="27">
        <v>1382247.94</v>
      </c>
      <c r="Q28" s="27">
        <v>269834.88</v>
      </c>
      <c r="S28" s="27">
        <f t="shared" si="1"/>
        <v>3920561.9</v>
      </c>
    </row>
    <row r="29" spans="1:19" x14ac:dyDescent="0.25">
      <c r="A29" s="26">
        <f t="shared" si="2"/>
        <v>44395</v>
      </c>
      <c r="B29" s="27">
        <v>31844747.16</v>
      </c>
      <c r="C29" s="27">
        <v>126560.88</v>
      </c>
      <c r="D29" s="27">
        <v>2878613.92</v>
      </c>
      <c r="E29" s="28">
        <v>1150</v>
      </c>
      <c r="F29" s="27">
        <f t="shared" si="0"/>
        <v>357.59179130434779</v>
      </c>
      <c r="H29" s="28">
        <v>59</v>
      </c>
      <c r="I29" s="27">
        <v>4241169</v>
      </c>
      <c r="J29" s="27">
        <v>16255</v>
      </c>
      <c r="K29" s="27">
        <v>1038442.5</v>
      </c>
      <c r="M29" s="28">
        <v>0</v>
      </c>
      <c r="N29" s="27">
        <v>0</v>
      </c>
      <c r="P29" s="27">
        <v>835539.38000000012</v>
      </c>
      <c r="Q29" s="43">
        <v>-26018.82</v>
      </c>
      <c r="S29" s="27">
        <f t="shared" si="1"/>
        <v>3891037.6</v>
      </c>
    </row>
    <row r="30" spans="1:19" x14ac:dyDescent="0.25">
      <c r="A30" s="26">
        <f t="shared" si="2"/>
        <v>44402</v>
      </c>
      <c r="B30" s="27">
        <v>30866042.09</v>
      </c>
      <c r="C30" s="27">
        <v>123751.34</v>
      </c>
      <c r="D30" s="27">
        <v>2533083.71</v>
      </c>
      <c r="E30" s="28">
        <v>1080</v>
      </c>
      <c r="F30" s="27">
        <f t="shared" si="0"/>
        <v>335.06398280423275</v>
      </c>
      <c r="H30" s="28">
        <v>66</v>
      </c>
      <c r="I30" s="27">
        <v>3704348</v>
      </c>
      <c r="J30" s="27">
        <v>17195</v>
      </c>
      <c r="K30" s="27">
        <v>677348.71</v>
      </c>
      <c r="M30" s="28">
        <v>0</v>
      </c>
      <c r="N30" s="27">
        <v>0</v>
      </c>
      <c r="P30" s="27">
        <v>941042.54999999993</v>
      </c>
      <c r="Q30" s="27">
        <v>162723.14000000001</v>
      </c>
      <c r="S30" s="27">
        <f t="shared" si="1"/>
        <v>3373155.56</v>
      </c>
    </row>
    <row r="31" spans="1:19" x14ac:dyDescent="0.25">
      <c r="A31" s="26">
        <f t="shared" si="2"/>
        <v>44409</v>
      </c>
      <c r="B31" s="27">
        <v>30060177.609999999</v>
      </c>
      <c r="C31" s="27">
        <v>127513.47</v>
      </c>
      <c r="D31" s="27">
        <v>2631124.27</v>
      </c>
      <c r="E31" s="28">
        <v>1080</v>
      </c>
      <c r="F31" s="27">
        <f t="shared" si="0"/>
        <v>348.03231084656085</v>
      </c>
      <c r="H31" s="28">
        <v>66</v>
      </c>
      <c r="I31" s="27">
        <v>4027473</v>
      </c>
      <c r="J31" s="27">
        <v>15895</v>
      </c>
      <c r="K31" s="27">
        <v>886924.75</v>
      </c>
      <c r="M31" s="28">
        <v>0</v>
      </c>
      <c r="N31" s="27">
        <v>0</v>
      </c>
      <c r="P31" s="27">
        <v>760421.33</v>
      </c>
      <c r="Q31" s="27">
        <v>98250.57</v>
      </c>
      <c r="S31" s="27">
        <f t="shared" si="1"/>
        <v>3616299.59</v>
      </c>
    </row>
    <row r="32" spans="1:19" x14ac:dyDescent="0.25">
      <c r="A32" s="26">
        <f t="shared" si="2"/>
        <v>44416</v>
      </c>
      <c r="B32" s="27">
        <v>30889539.460000001</v>
      </c>
      <c r="C32" s="27">
        <v>162501.82999999999</v>
      </c>
      <c r="D32" s="27">
        <v>2745137.04</v>
      </c>
      <c r="E32" s="28">
        <v>1080</v>
      </c>
      <c r="F32" s="27">
        <f t="shared" si="0"/>
        <v>363.11336507936505</v>
      </c>
      <c r="H32" s="28">
        <v>66</v>
      </c>
      <c r="I32" s="27">
        <v>3988194</v>
      </c>
      <c r="J32" s="27">
        <v>27095</v>
      </c>
      <c r="K32" s="27">
        <v>808292.56</v>
      </c>
      <c r="M32" s="28">
        <v>0</v>
      </c>
      <c r="N32" s="27">
        <v>0</v>
      </c>
      <c r="P32" s="27">
        <v>817339.4</v>
      </c>
      <c r="Q32" s="27">
        <v>74085.960000000006</v>
      </c>
      <c r="S32" s="27">
        <f t="shared" si="1"/>
        <v>3627515.56</v>
      </c>
    </row>
    <row r="33" spans="1:19" x14ac:dyDescent="0.25">
      <c r="A33" s="26">
        <f t="shared" si="2"/>
        <v>44423</v>
      </c>
      <c r="B33" s="27">
        <v>30455007.390000001</v>
      </c>
      <c r="C33" s="27">
        <v>156684.59</v>
      </c>
      <c r="D33" s="27">
        <v>2664400.58</v>
      </c>
      <c r="E33" s="28">
        <v>1080</v>
      </c>
      <c r="F33" s="27">
        <f t="shared" si="0"/>
        <v>352.43393915343916</v>
      </c>
      <c r="H33" s="28">
        <v>66</v>
      </c>
      <c r="I33" s="27">
        <v>3830552</v>
      </c>
      <c r="J33" s="27">
        <v>23220</v>
      </c>
      <c r="K33" s="27">
        <v>655494.30000000005</v>
      </c>
      <c r="M33" s="28">
        <v>0</v>
      </c>
      <c r="N33" s="27">
        <v>0</v>
      </c>
      <c r="P33" s="27">
        <v>984713.51</v>
      </c>
      <c r="Q33" s="27">
        <v>49341.45</v>
      </c>
      <c r="S33" s="27">
        <f t="shared" si="1"/>
        <v>3369236.33</v>
      </c>
    </row>
    <row r="34" spans="1:19" x14ac:dyDescent="0.25">
      <c r="A34" s="26">
        <f t="shared" si="2"/>
        <v>44430</v>
      </c>
      <c r="B34" s="27">
        <v>31988146.620000001</v>
      </c>
      <c r="C34" s="27">
        <v>160557.13</v>
      </c>
      <c r="D34" s="27">
        <v>2593095.0499999998</v>
      </c>
      <c r="E34" s="28">
        <v>1080</v>
      </c>
      <c r="F34" s="27">
        <f t="shared" si="0"/>
        <v>343.00199074074072</v>
      </c>
      <c r="H34" s="28">
        <v>66</v>
      </c>
      <c r="I34" s="27">
        <v>3924171</v>
      </c>
      <c r="J34" s="27">
        <v>19485</v>
      </c>
      <c r="K34" s="27">
        <v>934934.15</v>
      </c>
      <c r="M34" s="28">
        <v>0</v>
      </c>
      <c r="N34" s="27">
        <v>0</v>
      </c>
      <c r="P34" s="27">
        <v>1139103.1499999999</v>
      </c>
      <c r="Q34" s="27">
        <v>112139.45</v>
      </c>
      <c r="S34" s="27">
        <f t="shared" si="1"/>
        <v>3640168.65</v>
      </c>
    </row>
    <row r="35" spans="1:19" x14ac:dyDescent="0.25">
      <c r="A35" s="26">
        <f t="shared" si="2"/>
        <v>44437</v>
      </c>
      <c r="B35" s="27">
        <v>31535253.969999999</v>
      </c>
      <c r="C35" s="27">
        <v>160510</v>
      </c>
      <c r="D35" s="27">
        <v>2809873.53</v>
      </c>
      <c r="E35" s="28">
        <v>1080</v>
      </c>
      <c r="F35" s="27">
        <f t="shared" si="0"/>
        <v>371.67639285714279</v>
      </c>
      <c r="H35" s="28">
        <v>66</v>
      </c>
      <c r="I35" s="27">
        <v>3892937</v>
      </c>
      <c r="J35" s="27">
        <v>18530</v>
      </c>
      <c r="K35" s="27">
        <v>706158.35</v>
      </c>
      <c r="M35" s="28">
        <v>0</v>
      </c>
      <c r="N35" s="27">
        <v>0</v>
      </c>
      <c r="P35" s="27">
        <v>993218.24</v>
      </c>
      <c r="Q35" s="27">
        <v>135721.29999999999</v>
      </c>
      <c r="S35" s="27">
        <f t="shared" si="1"/>
        <v>3651753.1799999997</v>
      </c>
    </row>
    <row r="36" spans="1:19" x14ac:dyDescent="0.25">
      <c r="A36" s="26">
        <f t="shared" si="2"/>
        <v>44444</v>
      </c>
      <c r="B36" s="27">
        <v>32392164.050000001</v>
      </c>
      <c r="C36" s="27">
        <v>180207.35999999999</v>
      </c>
      <c r="D36" s="27">
        <v>2833695.86</v>
      </c>
      <c r="E36" s="28">
        <v>1080</v>
      </c>
      <c r="F36" s="27">
        <f t="shared" si="0"/>
        <v>374.82749470899472</v>
      </c>
      <c r="H36" s="28">
        <v>66</v>
      </c>
      <c r="I36" s="27">
        <v>4252319</v>
      </c>
      <c r="J36" s="27">
        <v>20285</v>
      </c>
      <c r="K36" s="27">
        <v>1021473.1</v>
      </c>
      <c r="M36" s="28">
        <v>16</v>
      </c>
      <c r="N36" s="27">
        <v>98053</v>
      </c>
      <c r="P36" s="27">
        <v>1376349.03</v>
      </c>
      <c r="Q36" s="27">
        <v>444409.89</v>
      </c>
      <c r="S36" s="27">
        <f t="shared" ref="S36:S52" si="3">D36+K36+N36+Q36</f>
        <v>4397631.8499999996</v>
      </c>
    </row>
    <row r="37" spans="1:19" x14ac:dyDescent="0.25">
      <c r="A37" s="26">
        <f t="shared" si="2"/>
        <v>44451</v>
      </c>
      <c r="B37" s="27">
        <v>29891917.02</v>
      </c>
      <c r="C37" s="27">
        <v>185532.12</v>
      </c>
      <c r="D37" s="27">
        <v>2674866.63</v>
      </c>
      <c r="E37" s="28">
        <v>1080</v>
      </c>
      <c r="F37" s="27">
        <f t="shared" si="0"/>
        <v>353.81833730158729</v>
      </c>
      <c r="H37" s="28">
        <v>66</v>
      </c>
      <c r="I37" s="27">
        <v>4187660</v>
      </c>
      <c r="J37" s="27">
        <v>18695</v>
      </c>
      <c r="K37" s="27">
        <v>1009757.65</v>
      </c>
      <c r="M37" s="28">
        <v>16</v>
      </c>
      <c r="N37" s="27">
        <v>108392</v>
      </c>
      <c r="P37" s="27">
        <v>1870795.94</v>
      </c>
      <c r="Q37" s="27">
        <v>791017.04</v>
      </c>
      <c r="S37" s="27">
        <f t="shared" si="3"/>
        <v>4584033.32</v>
      </c>
    </row>
    <row r="38" spans="1:19" x14ac:dyDescent="0.25">
      <c r="A38" s="26">
        <f t="shared" si="2"/>
        <v>44458</v>
      </c>
      <c r="B38" s="27">
        <v>30351675.870000001</v>
      </c>
      <c r="C38" s="27">
        <v>191100.18</v>
      </c>
      <c r="D38" s="27">
        <v>2712439.07</v>
      </c>
      <c r="E38" s="28">
        <v>1080</v>
      </c>
      <c r="F38" s="27">
        <f t="shared" ref="F38:F56" si="4">IFERROR((D38/E38/7)," ")</f>
        <v>358.78823677248675</v>
      </c>
      <c r="H38" s="28">
        <v>66</v>
      </c>
      <c r="I38" s="27">
        <v>3940050</v>
      </c>
      <c r="J38" s="49">
        <v>19960</v>
      </c>
      <c r="K38" s="27">
        <v>849461.22</v>
      </c>
      <c r="M38" s="28">
        <v>16</v>
      </c>
      <c r="N38" s="27">
        <v>104413</v>
      </c>
      <c r="P38" s="27">
        <v>1954519.39</v>
      </c>
      <c r="Q38" s="27">
        <v>417654.35</v>
      </c>
      <c r="S38" s="27">
        <f t="shared" si="3"/>
        <v>4083967.64</v>
      </c>
    </row>
    <row r="39" spans="1:19" x14ac:dyDescent="0.25">
      <c r="A39" s="26">
        <f t="shared" si="2"/>
        <v>44465</v>
      </c>
      <c r="B39" s="27">
        <v>29846418.23</v>
      </c>
      <c r="C39" s="27">
        <v>185216.49</v>
      </c>
      <c r="D39" s="27">
        <v>2760384.16</v>
      </c>
      <c r="E39" s="28">
        <v>1080</v>
      </c>
      <c r="F39" s="27">
        <f t="shared" si="4"/>
        <v>365.13017989417995</v>
      </c>
      <c r="H39" s="28">
        <v>66</v>
      </c>
      <c r="I39" s="27">
        <v>3892374</v>
      </c>
      <c r="J39" s="27">
        <v>20015</v>
      </c>
      <c r="K39" s="27">
        <v>882367.15</v>
      </c>
      <c r="M39" s="28">
        <v>16</v>
      </c>
      <c r="N39" s="27">
        <v>102634</v>
      </c>
      <c r="P39" s="27">
        <v>2148142.79</v>
      </c>
      <c r="Q39" s="27">
        <v>53152.82</v>
      </c>
      <c r="S39" s="27">
        <f t="shared" si="3"/>
        <v>3798538.13</v>
      </c>
    </row>
    <row r="40" spans="1:19" x14ac:dyDescent="0.25">
      <c r="A40" s="26">
        <f t="shared" si="2"/>
        <v>44472</v>
      </c>
      <c r="B40" s="27">
        <v>27960647.140000001</v>
      </c>
      <c r="C40" s="27">
        <v>175600.88</v>
      </c>
      <c r="D40" s="27">
        <v>2364998.79</v>
      </c>
      <c r="E40" s="28">
        <v>1080</v>
      </c>
      <c r="F40" s="27">
        <f t="shared" si="4"/>
        <v>312.83052777777777</v>
      </c>
      <c r="H40" s="28">
        <v>66</v>
      </c>
      <c r="I40" s="27">
        <v>3815765</v>
      </c>
      <c r="J40" s="27">
        <v>20360</v>
      </c>
      <c r="K40" s="27">
        <v>939965.75</v>
      </c>
      <c r="M40" s="28">
        <v>16</v>
      </c>
      <c r="N40" s="27">
        <v>98575</v>
      </c>
      <c r="P40" s="27">
        <v>2303735.92</v>
      </c>
      <c r="Q40" s="27">
        <v>238213.39</v>
      </c>
      <c r="S40" s="27">
        <f t="shared" si="3"/>
        <v>3641752.93</v>
      </c>
    </row>
    <row r="41" spans="1:19" x14ac:dyDescent="0.25">
      <c r="A41" s="26">
        <f t="shared" si="2"/>
        <v>44479</v>
      </c>
      <c r="B41" s="27">
        <v>30499468.300000001</v>
      </c>
      <c r="C41" s="27">
        <v>195072.07</v>
      </c>
      <c r="D41" s="27">
        <v>2734969.16</v>
      </c>
      <c r="E41" s="28">
        <v>1080</v>
      </c>
      <c r="F41" s="27">
        <f t="shared" si="4"/>
        <v>361.76840740740738</v>
      </c>
      <c r="H41" s="28">
        <v>66</v>
      </c>
      <c r="I41" s="27">
        <v>3990999</v>
      </c>
      <c r="J41" s="27">
        <v>21830</v>
      </c>
      <c r="K41" s="27">
        <v>610561.25</v>
      </c>
      <c r="M41" s="28">
        <v>16</v>
      </c>
      <c r="N41" s="27">
        <v>93903</v>
      </c>
      <c r="P41" s="27">
        <v>2506663.1800000002</v>
      </c>
      <c r="Q41" s="27">
        <v>103987.8</v>
      </c>
      <c r="S41" s="27">
        <f t="shared" si="3"/>
        <v>3543421.21</v>
      </c>
    </row>
    <row r="42" spans="1:19" x14ac:dyDescent="0.25">
      <c r="A42" s="26">
        <f t="shared" si="2"/>
        <v>44486</v>
      </c>
      <c r="B42" s="27">
        <v>31901542.109999999</v>
      </c>
      <c r="C42" s="27">
        <v>199792.94</v>
      </c>
      <c r="D42" s="27">
        <v>2682809.44</v>
      </c>
      <c r="E42" s="28">
        <v>1080</v>
      </c>
      <c r="F42" s="27">
        <f t="shared" si="4"/>
        <v>354.86897354497353</v>
      </c>
      <c r="H42" s="28">
        <v>66</v>
      </c>
      <c r="I42" s="27">
        <v>3970404</v>
      </c>
      <c r="J42" s="27">
        <v>22985</v>
      </c>
      <c r="K42" s="27">
        <v>842922.05</v>
      </c>
      <c r="M42" s="28">
        <v>16</v>
      </c>
      <c r="N42" s="27">
        <v>90752</v>
      </c>
      <c r="P42" s="27">
        <v>2738040.89</v>
      </c>
      <c r="Q42" s="49">
        <v>-30234.1</v>
      </c>
      <c r="S42" s="27">
        <f t="shared" si="3"/>
        <v>3586249.39</v>
      </c>
    </row>
    <row r="43" spans="1:19" x14ac:dyDescent="0.25">
      <c r="A43" s="26">
        <f t="shared" si="2"/>
        <v>44493</v>
      </c>
      <c r="B43" s="27">
        <v>30570031.719999999</v>
      </c>
      <c r="C43" s="27">
        <v>190887.94</v>
      </c>
      <c r="D43" s="27">
        <v>2622525.83</v>
      </c>
      <c r="E43" s="28">
        <v>1080</v>
      </c>
      <c r="F43" s="27">
        <f t="shared" si="4"/>
        <v>346.89495105820106</v>
      </c>
      <c r="H43" s="28">
        <v>66</v>
      </c>
      <c r="I43" s="27">
        <v>4403078</v>
      </c>
      <c r="J43" s="27">
        <v>22160</v>
      </c>
      <c r="K43" s="27">
        <v>859594.9</v>
      </c>
      <c r="M43" s="28">
        <v>16</v>
      </c>
      <c r="N43" s="27">
        <v>92791</v>
      </c>
      <c r="P43" s="27">
        <v>2655257.04</v>
      </c>
      <c r="Q43" s="27">
        <v>24060.12</v>
      </c>
      <c r="S43" s="27">
        <f t="shared" si="3"/>
        <v>3598971.85</v>
      </c>
    </row>
    <row r="44" spans="1:19" x14ac:dyDescent="0.25">
      <c r="A44" s="26">
        <f t="shared" si="2"/>
        <v>44500</v>
      </c>
      <c r="B44" s="27">
        <v>31847114.579999998</v>
      </c>
      <c r="C44" s="27">
        <v>190702.52</v>
      </c>
      <c r="D44" s="27">
        <v>2654558.34</v>
      </c>
      <c r="E44" s="28">
        <v>1080</v>
      </c>
      <c r="F44" s="27">
        <f t="shared" si="4"/>
        <v>351.1320555555555</v>
      </c>
      <c r="H44" s="28">
        <v>66</v>
      </c>
      <c r="I44" s="27">
        <v>4384682</v>
      </c>
      <c r="J44" s="27">
        <v>21150</v>
      </c>
      <c r="K44" s="27">
        <v>804505.13</v>
      </c>
      <c r="M44" s="28">
        <v>16</v>
      </c>
      <c r="N44" s="27">
        <v>94697</v>
      </c>
      <c r="P44" s="27">
        <v>2590578.7400000002</v>
      </c>
      <c r="Q44" s="27">
        <v>402800.76</v>
      </c>
      <c r="S44" s="27">
        <f t="shared" si="3"/>
        <v>3956561.2299999995</v>
      </c>
    </row>
    <row r="45" spans="1:19" x14ac:dyDescent="0.25">
      <c r="A45" s="26">
        <f t="shared" si="2"/>
        <v>44507</v>
      </c>
      <c r="B45" s="27">
        <v>32329927.25</v>
      </c>
      <c r="C45" s="27">
        <v>191935.02</v>
      </c>
      <c r="D45" s="27">
        <v>2775117.56</v>
      </c>
      <c r="E45" s="28">
        <v>1080</v>
      </c>
      <c r="F45" s="27">
        <f t="shared" si="4"/>
        <v>367.07904232804231</v>
      </c>
      <c r="H45" s="28">
        <v>66</v>
      </c>
      <c r="I45" s="27">
        <v>3845466</v>
      </c>
      <c r="J45" s="27">
        <v>24320</v>
      </c>
      <c r="K45" s="27">
        <v>1012788.9</v>
      </c>
      <c r="M45" s="28">
        <v>16</v>
      </c>
      <c r="N45" s="27">
        <v>84777</v>
      </c>
      <c r="P45" s="27">
        <v>2337771.77</v>
      </c>
      <c r="Q45" s="27">
        <v>485636.08</v>
      </c>
      <c r="S45" s="27">
        <f t="shared" si="3"/>
        <v>4358319.54</v>
      </c>
    </row>
    <row r="46" spans="1:19" x14ac:dyDescent="0.25">
      <c r="A46" s="26">
        <f t="shared" si="2"/>
        <v>44514</v>
      </c>
      <c r="B46" s="27">
        <v>31595882.91</v>
      </c>
      <c r="C46" s="27">
        <v>187610.09</v>
      </c>
      <c r="D46" s="27">
        <v>2703079.71</v>
      </c>
      <c r="E46" s="28">
        <v>1080</v>
      </c>
      <c r="F46" s="27">
        <f t="shared" si="4"/>
        <v>357.55022619047617</v>
      </c>
      <c r="H46" s="28">
        <v>66</v>
      </c>
      <c r="I46" s="27">
        <v>4320102</v>
      </c>
      <c r="J46" s="27">
        <v>22970</v>
      </c>
      <c r="K46" s="27">
        <v>762690.62</v>
      </c>
      <c r="M46" s="28">
        <v>16</v>
      </c>
      <c r="N46" s="27">
        <v>93024</v>
      </c>
      <c r="P46" s="27">
        <v>2221452.81</v>
      </c>
      <c r="Q46" s="27">
        <v>488442.18</v>
      </c>
      <c r="S46" s="27">
        <f t="shared" si="3"/>
        <v>4047236.5100000002</v>
      </c>
    </row>
    <row r="47" spans="1:19" x14ac:dyDescent="0.25">
      <c r="A47" s="26">
        <f t="shared" si="2"/>
        <v>44521</v>
      </c>
      <c r="B47" s="27">
        <v>29709883.68</v>
      </c>
      <c r="C47" s="27">
        <v>179912.64</v>
      </c>
      <c r="D47" s="27">
        <v>2627714.9500000002</v>
      </c>
      <c r="E47" s="28">
        <v>1080</v>
      </c>
      <c r="F47" s="27">
        <f t="shared" si="4"/>
        <v>347.58134259259259</v>
      </c>
      <c r="H47" s="28">
        <v>66</v>
      </c>
      <c r="I47" s="27">
        <v>3902050</v>
      </c>
      <c r="J47" s="27">
        <v>23465</v>
      </c>
      <c r="K47" s="27">
        <v>739125.75</v>
      </c>
      <c r="M47" s="28">
        <v>16</v>
      </c>
      <c r="N47" s="27">
        <v>84855</v>
      </c>
      <c r="P47" s="27">
        <v>2433355.3199999998</v>
      </c>
      <c r="Q47" s="27">
        <v>401188.43</v>
      </c>
      <c r="S47" s="27">
        <f t="shared" si="3"/>
        <v>3852884.1300000004</v>
      </c>
    </row>
    <row r="48" spans="1:19" x14ac:dyDescent="0.25">
      <c r="A48" s="26">
        <f t="shared" si="2"/>
        <v>44528</v>
      </c>
      <c r="B48" s="27">
        <v>30030637.769999996</v>
      </c>
      <c r="C48" s="27">
        <v>181984.54</v>
      </c>
      <c r="D48" s="27">
        <v>2676951.7299999986</v>
      </c>
      <c r="E48" s="28">
        <v>1080</v>
      </c>
      <c r="F48" s="27">
        <f t="shared" si="4"/>
        <v>354.09414417989399</v>
      </c>
      <c r="H48" s="28">
        <v>66</v>
      </c>
      <c r="I48" s="27">
        <v>4543646</v>
      </c>
      <c r="J48" s="27">
        <v>20275</v>
      </c>
      <c r="K48" s="27">
        <v>1134604.55</v>
      </c>
      <c r="M48" s="28">
        <v>16</v>
      </c>
      <c r="N48" s="27">
        <v>81665</v>
      </c>
      <c r="P48" s="27">
        <v>2594838.5100000002</v>
      </c>
      <c r="Q48" s="27">
        <v>460859.61999999988</v>
      </c>
      <c r="S48" s="27">
        <f t="shared" si="3"/>
        <v>4354080.8999999985</v>
      </c>
    </row>
    <row r="49" spans="1:19" x14ac:dyDescent="0.25">
      <c r="A49" s="26">
        <f t="shared" si="2"/>
        <v>44535</v>
      </c>
      <c r="B49" s="27">
        <v>29983616.149999999</v>
      </c>
      <c r="C49" s="27">
        <v>189018.74</v>
      </c>
      <c r="D49" s="27">
        <v>2568685.4900000002</v>
      </c>
      <c r="E49" s="28">
        <v>1080</v>
      </c>
      <c r="F49" s="27">
        <f t="shared" si="4"/>
        <v>339.77321296296299</v>
      </c>
      <c r="H49" s="28">
        <v>66</v>
      </c>
      <c r="I49" s="27">
        <v>4159014</v>
      </c>
      <c r="J49" s="27">
        <v>22235</v>
      </c>
      <c r="K49" s="27">
        <v>437425.73</v>
      </c>
      <c r="M49" s="28">
        <v>16</v>
      </c>
      <c r="N49" s="27">
        <v>82072</v>
      </c>
      <c r="P49" s="50">
        <v>2035414.09</v>
      </c>
      <c r="Q49" s="27">
        <v>316465.57</v>
      </c>
      <c r="S49" s="27">
        <f t="shared" si="3"/>
        <v>3404648.79</v>
      </c>
    </row>
    <row r="50" spans="1:19" x14ac:dyDescent="0.25">
      <c r="A50" s="26">
        <f t="shared" si="2"/>
        <v>44542</v>
      </c>
      <c r="B50" s="27">
        <v>29022451.609999999</v>
      </c>
      <c r="C50" s="27">
        <v>182508.44</v>
      </c>
      <c r="D50" s="27">
        <v>2384107.84</v>
      </c>
      <c r="E50" s="28">
        <v>1080</v>
      </c>
      <c r="F50" s="27">
        <f t="shared" si="4"/>
        <v>315.3581798941799</v>
      </c>
      <c r="H50" s="28">
        <v>66</v>
      </c>
      <c r="I50" s="27">
        <v>4420443</v>
      </c>
      <c r="J50" s="27">
        <v>21465</v>
      </c>
      <c r="K50" s="27">
        <v>310813.84999999998</v>
      </c>
      <c r="M50" s="28">
        <v>16</v>
      </c>
      <c r="N50" s="27">
        <v>85498</v>
      </c>
      <c r="P50" s="27">
        <v>2073592.03</v>
      </c>
      <c r="Q50" s="49">
        <v>-110505.89</v>
      </c>
      <c r="S50" s="27">
        <f t="shared" si="3"/>
        <v>2669913.7999999998</v>
      </c>
    </row>
    <row r="51" spans="1:19" x14ac:dyDescent="0.25">
      <c r="A51" s="26">
        <f t="shared" si="2"/>
        <v>44549</v>
      </c>
      <c r="B51" s="27">
        <v>27699869.879999999</v>
      </c>
      <c r="C51" s="27">
        <v>168655.67</v>
      </c>
      <c r="D51" s="27">
        <v>2371541.65</v>
      </c>
      <c r="E51" s="28">
        <v>1050</v>
      </c>
      <c r="F51" s="27">
        <f t="shared" si="4"/>
        <v>322.65872789115645</v>
      </c>
      <c r="H51" s="28">
        <v>66</v>
      </c>
      <c r="I51" s="27">
        <v>3899037</v>
      </c>
      <c r="J51" s="27">
        <v>21615</v>
      </c>
      <c r="K51" s="27">
        <v>860537.25</v>
      </c>
      <c r="M51" s="28">
        <v>16</v>
      </c>
      <c r="N51" s="27">
        <v>74569</v>
      </c>
      <c r="P51" s="27">
        <v>2361647.54</v>
      </c>
      <c r="Q51" s="43">
        <v>-315666.09000000003</v>
      </c>
      <c r="S51" s="27">
        <f t="shared" si="3"/>
        <v>2990981.81</v>
      </c>
    </row>
    <row r="52" spans="1:19" x14ac:dyDescent="0.25">
      <c r="A52" s="26">
        <f t="shared" si="2"/>
        <v>44556</v>
      </c>
      <c r="B52" s="27">
        <v>26618555.73</v>
      </c>
      <c r="C52" s="27">
        <v>167688.48000000001</v>
      </c>
      <c r="D52" s="27">
        <v>2327252.64</v>
      </c>
      <c r="E52" s="28">
        <v>1050</v>
      </c>
      <c r="F52" s="27">
        <f t="shared" si="4"/>
        <v>316.633012244898</v>
      </c>
      <c r="H52" s="28">
        <v>66</v>
      </c>
      <c r="I52" s="27">
        <v>3917619</v>
      </c>
      <c r="J52" s="27">
        <v>23070</v>
      </c>
      <c r="K52" s="27">
        <v>696443.8</v>
      </c>
      <c r="M52" s="28">
        <v>16</v>
      </c>
      <c r="N52" s="27">
        <v>58323</v>
      </c>
      <c r="P52" s="27">
        <v>2092282.85</v>
      </c>
      <c r="Q52" s="27">
        <v>220792.83</v>
      </c>
      <c r="S52" s="27">
        <f t="shared" si="3"/>
        <v>3302812.2700000005</v>
      </c>
    </row>
    <row r="53" spans="1:19" x14ac:dyDescent="0.25">
      <c r="A53" s="26">
        <f t="shared" si="2"/>
        <v>44563</v>
      </c>
      <c r="B53" s="27">
        <v>35936290.960000001</v>
      </c>
      <c r="C53" s="27">
        <v>223293.71</v>
      </c>
      <c r="D53" s="27">
        <v>3204191.7600000007</v>
      </c>
      <c r="E53" s="28">
        <v>1050</v>
      </c>
      <c r="F53" s="27">
        <f t="shared" si="4"/>
        <v>435.94445714285723</v>
      </c>
      <c r="H53" s="28">
        <v>66</v>
      </c>
      <c r="I53" s="27">
        <v>4670179</v>
      </c>
      <c r="J53" s="27">
        <v>23200</v>
      </c>
      <c r="K53" s="27">
        <v>898385.09999999986</v>
      </c>
      <c r="M53" s="28">
        <v>16</v>
      </c>
      <c r="N53" s="27">
        <v>79006</v>
      </c>
      <c r="P53" s="27">
        <v>2809671.8899999997</v>
      </c>
      <c r="Q53" s="27">
        <v>219933.4200000001</v>
      </c>
      <c r="S53" s="27">
        <f t="shared" ref="S53:S60" si="5">D53+K53+N53+Q53</f>
        <v>4401516.28</v>
      </c>
    </row>
    <row r="54" spans="1:19" x14ac:dyDescent="0.25">
      <c r="A54" s="26">
        <f t="shared" si="2"/>
        <v>44570</v>
      </c>
      <c r="B54" s="27">
        <v>25241913.16</v>
      </c>
      <c r="C54" s="27">
        <v>173924.23</v>
      </c>
      <c r="D54" s="27">
        <v>2351317.62</v>
      </c>
      <c r="E54" s="28">
        <v>1050</v>
      </c>
      <c r="F54" s="27">
        <f t="shared" si="4"/>
        <v>319.90715918367351</v>
      </c>
      <c r="H54" s="28">
        <v>66</v>
      </c>
      <c r="I54" s="27">
        <v>3832981</v>
      </c>
      <c r="J54" s="27">
        <v>18710</v>
      </c>
      <c r="K54" s="27">
        <v>810323.4</v>
      </c>
      <c r="M54" s="28">
        <v>16</v>
      </c>
      <c r="N54" s="27">
        <v>71232</v>
      </c>
      <c r="P54" s="27">
        <v>1743674.99</v>
      </c>
      <c r="Q54" s="43">
        <v>-107659.35</v>
      </c>
      <c r="S54" s="27">
        <f t="shared" si="5"/>
        <v>3125213.67</v>
      </c>
    </row>
    <row r="55" spans="1:19" x14ac:dyDescent="0.25">
      <c r="A55" s="26">
        <f t="shared" si="2"/>
        <v>44577</v>
      </c>
      <c r="B55" s="27">
        <v>26722485.309999999</v>
      </c>
      <c r="C55" s="27">
        <v>173563.21</v>
      </c>
      <c r="D55" s="27">
        <v>2259090.52</v>
      </c>
      <c r="E55" s="28">
        <v>1050</v>
      </c>
      <c r="F55" s="27">
        <f t="shared" si="4"/>
        <v>307.3592544217687</v>
      </c>
      <c r="H55" s="28">
        <v>66</v>
      </c>
      <c r="I55" s="27">
        <v>3944782</v>
      </c>
      <c r="J55" s="27">
        <v>20520</v>
      </c>
      <c r="K55" s="27">
        <v>932162.05</v>
      </c>
      <c r="M55" s="28">
        <v>16</v>
      </c>
      <c r="N55" s="27">
        <v>79231</v>
      </c>
      <c r="P55" s="27">
        <v>1555575.12</v>
      </c>
      <c r="Q55" s="43">
        <v>-49052.35</v>
      </c>
      <c r="S55" s="27">
        <f t="shared" si="5"/>
        <v>3221431.22</v>
      </c>
    </row>
    <row r="56" spans="1:19" x14ac:dyDescent="0.25">
      <c r="A56" s="26">
        <f t="shared" si="2"/>
        <v>44584</v>
      </c>
      <c r="B56" s="27">
        <v>25230067.079999998</v>
      </c>
      <c r="C56" s="27">
        <v>165810.42000000001</v>
      </c>
      <c r="D56" s="27">
        <v>2126793.6799999997</v>
      </c>
      <c r="E56" s="28">
        <v>1050</v>
      </c>
      <c r="F56" s="27">
        <f t="shared" si="4"/>
        <v>289.35968435374144</v>
      </c>
      <c r="H56" s="28">
        <v>66</v>
      </c>
      <c r="I56" s="27">
        <v>3745667</v>
      </c>
      <c r="J56" s="27">
        <v>19495</v>
      </c>
      <c r="K56" s="27">
        <v>787476.6</v>
      </c>
      <c r="M56" s="28">
        <v>16</v>
      </c>
      <c r="N56" s="27">
        <v>71149</v>
      </c>
      <c r="P56" s="27">
        <v>1646114.82</v>
      </c>
      <c r="Q56" s="27">
        <v>158589.85999999996</v>
      </c>
      <c r="S56" s="27">
        <f t="shared" si="5"/>
        <v>3144009.1399999997</v>
      </c>
    </row>
    <row r="57" spans="1:19" x14ac:dyDescent="0.25">
      <c r="A57" s="26">
        <f t="shared" si="2"/>
        <v>44591</v>
      </c>
      <c r="B57" s="27">
        <v>27662866.34</v>
      </c>
      <c r="C57" s="27">
        <v>174969.37</v>
      </c>
      <c r="D57" s="27">
        <v>2322539.86</v>
      </c>
      <c r="E57" s="28">
        <v>1050</v>
      </c>
      <c r="F57" s="27">
        <f>IFERROR((D57/E57/7)," ")</f>
        <v>315.99181768707479</v>
      </c>
      <c r="H57" s="28">
        <v>66</v>
      </c>
      <c r="I57" s="27">
        <v>3706250</v>
      </c>
      <c r="J57" s="27">
        <v>20190</v>
      </c>
      <c r="K57" s="27">
        <v>680408.12</v>
      </c>
      <c r="M57" s="28">
        <v>16</v>
      </c>
      <c r="N57" s="27">
        <v>70316</v>
      </c>
      <c r="P57" s="27">
        <v>1261215.4500000002</v>
      </c>
      <c r="Q57" s="27">
        <v>34659.23000000004</v>
      </c>
      <c r="S57" s="27">
        <f t="shared" si="5"/>
        <v>3107923.21</v>
      </c>
    </row>
    <row r="58" spans="1:19" x14ac:dyDescent="0.25">
      <c r="A58" s="26">
        <f t="shared" si="2"/>
        <v>44598</v>
      </c>
      <c r="B58" s="27">
        <v>26886524.75</v>
      </c>
      <c r="C58" s="27">
        <v>183159.41</v>
      </c>
      <c r="D58" s="27">
        <v>2482743.3699999992</v>
      </c>
      <c r="E58" s="28">
        <v>1050</v>
      </c>
      <c r="F58" s="27">
        <f t="shared" ref="F58:F59" si="6">IFERROR((D58/E58/7)," ")</f>
        <v>337.78821360544208</v>
      </c>
      <c r="H58" s="28">
        <v>66</v>
      </c>
      <c r="I58" s="27">
        <v>3777418</v>
      </c>
      <c r="J58" s="27">
        <v>25110</v>
      </c>
      <c r="K58" s="27">
        <v>592360.79999999993</v>
      </c>
      <c r="M58" s="28">
        <v>16</v>
      </c>
      <c r="N58" s="27">
        <v>67067</v>
      </c>
      <c r="P58" s="27">
        <v>673617.62000000011</v>
      </c>
      <c r="Q58" s="43">
        <v>-125298.86000000002</v>
      </c>
      <c r="S58" s="27">
        <f t="shared" si="5"/>
        <v>3016872.3099999991</v>
      </c>
    </row>
    <row r="59" spans="1:19" x14ac:dyDescent="0.25">
      <c r="A59" s="26">
        <f t="shared" si="2"/>
        <v>44605</v>
      </c>
      <c r="B59" s="27">
        <v>31789999.199999999</v>
      </c>
      <c r="C59" s="27">
        <v>225281.96</v>
      </c>
      <c r="D59" s="27">
        <v>2620936.9500000016</v>
      </c>
      <c r="E59" s="28">
        <v>1050</v>
      </c>
      <c r="F59" s="27">
        <f t="shared" si="6"/>
        <v>356.59006122449</v>
      </c>
      <c r="H59" s="28">
        <v>66</v>
      </c>
      <c r="I59" s="27">
        <v>4100168</v>
      </c>
      <c r="J59" s="27">
        <v>24565</v>
      </c>
      <c r="K59" s="27">
        <v>989485.66</v>
      </c>
      <c r="M59" s="28">
        <v>16</v>
      </c>
      <c r="N59" s="27">
        <v>78878</v>
      </c>
      <c r="P59" s="27">
        <v>1255416.58</v>
      </c>
      <c r="Q59" s="27">
        <v>387230.14</v>
      </c>
      <c r="S59" s="27">
        <f t="shared" si="5"/>
        <v>4076530.7500000019</v>
      </c>
    </row>
    <row r="60" spans="1:19" s="32" customFormat="1" x14ac:dyDescent="0.25">
      <c r="A60" s="26">
        <f t="shared" si="2"/>
        <v>44612</v>
      </c>
      <c r="B60" s="27">
        <v>32908031.950000003</v>
      </c>
      <c r="C60" s="27">
        <v>198796.41</v>
      </c>
      <c r="D60" s="27">
        <v>2772690.2400000007</v>
      </c>
      <c r="E60" s="28">
        <v>1050</v>
      </c>
      <c r="F60" s="27">
        <f t="shared" ref="F60:F65" si="7">IFERROR((D60/E60/7)," ")</f>
        <v>377.23676734693885</v>
      </c>
      <c r="G60" s="30"/>
      <c r="H60" s="28">
        <v>66</v>
      </c>
      <c r="I60" s="27">
        <v>4639083</v>
      </c>
      <c r="J60" s="27">
        <v>24245</v>
      </c>
      <c r="K60" s="27">
        <v>1065188.5999999999</v>
      </c>
      <c r="L60" s="31"/>
      <c r="M60" s="28">
        <v>16</v>
      </c>
      <c r="N60" s="27">
        <v>78934</v>
      </c>
      <c r="O60" s="30"/>
      <c r="P60" s="30">
        <v>637165.19999999995</v>
      </c>
      <c r="Q60" s="43">
        <v>-407203.81</v>
      </c>
      <c r="R60" s="30"/>
      <c r="S60" s="27">
        <f t="shared" si="5"/>
        <v>3509609.0300000007</v>
      </c>
    </row>
    <row r="61" spans="1:19" s="32" customFormat="1" x14ac:dyDescent="0.25">
      <c r="A61" s="26">
        <f t="shared" si="2"/>
        <v>44619</v>
      </c>
      <c r="B61" s="27">
        <v>32363977.149999999</v>
      </c>
      <c r="C61" s="27">
        <v>192783.5</v>
      </c>
      <c r="D61" s="27">
        <v>2863520.7500000014</v>
      </c>
      <c r="E61" s="28">
        <v>1050</v>
      </c>
      <c r="F61" s="27">
        <f t="shared" si="7"/>
        <v>389.59465986394576</v>
      </c>
      <c r="G61" s="30"/>
      <c r="H61" s="28">
        <v>66</v>
      </c>
      <c r="I61" s="27">
        <v>4404680</v>
      </c>
      <c r="J61" s="27">
        <v>22775</v>
      </c>
      <c r="K61" s="27">
        <v>387619.5</v>
      </c>
      <c r="L61" s="31"/>
      <c r="M61" s="28">
        <v>16</v>
      </c>
      <c r="N61" s="27">
        <v>80054</v>
      </c>
      <c r="O61" s="30"/>
      <c r="P61" s="30">
        <v>692951.5</v>
      </c>
      <c r="Q61" s="43">
        <v>-76288.01999999999</v>
      </c>
      <c r="R61" s="30"/>
      <c r="S61" s="27">
        <f>D61+K61+N61+Q61</f>
        <v>3254906.2300000014</v>
      </c>
    </row>
    <row r="62" spans="1:19" s="32" customFormat="1" x14ac:dyDescent="0.25">
      <c r="A62" s="26">
        <f t="shared" si="2"/>
        <v>44626</v>
      </c>
      <c r="B62" s="27">
        <v>35559124.760000005</v>
      </c>
      <c r="C62" s="27">
        <v>200996.13</v>
      </c>
      <c r="D62" s="27">
        <v>3252632.04</v>
      </c>
      <c r="E62" s="28">
        <v>1050</v>
      </c>
      <c r="F62" s="27">
        <f t="shared" si="7"/>
        <v>442.5349714285714</v>
      </c>
      <c r="G62" s="30"/>
      <c r="H62" s="28">
        <v>66</v>
      </c>
      <c r="I62" s="27">
        <v>4577758</v>
      </c>
      <c r="J62" s="27">
        <v>25995</v>
      </c>
      <c r="K62" s="27">
        <v>951591.9</v>
      </c>
      <c r="L62" s="31"/>
      <c r="M62" s="28">
        <v>16</v>
      </c>
      <c r="N62" s="27">
        <v>88517</v>
      </c>
      <c r="O62" s="30"/>
      <c r="P62" s="30">
        <v>754560.73</v>
      </c>
      <c r="Q62" s="27">
        <v>63575.169999999984</v>
      </c>
      <c r="R62" s="30"/>
      <c r="S62" s="27">
        <f>D62+K62+N62+Q62</f>
        <v>4356316.1100000003</v>
      </c>
    </row>
    <row r="63" spans="1:19" x14ac:dyDescent="0.25">
      <c r="A63" s="26">
        <f t="shared" si="2"/>
        <v>44633</v>
      </c>
      <c r="B63" s="27">
        <v>31470033.280000001</v>
      </c>
      <c r="C63" s="27">
        <v>177188.4</v>
      </c>
      <c r="D63" s="27">
        <v>2738213.18</v>
      </c>
      <c r="E63" s="28">
        <v>1050</v>
      </c>
      <c r="F63" s="27">
        <f t="shared" si="7"/>
        <v>372.54601088435373</v>
      </c>
      <c r="H63" s="28">
        <v>66.569999999999993</v>
      </c>
      <c r="I63" s="27">
        <v>4433364</v>
      </c>
      <c r="J63" s="27">
        <v>25805</v>
      </c>
      <c r="K63" s="27">
        <v>769063.05</v>
      </c>
      <c r="M63" s="28">
        <v>16</v>
      </c>
      <c r="N63" s="27">
        <v>81299</v>
      </c>
      <c r="P63" s="27">
        <v>723289.15</v>
      </c>
      <c r="Q63" s="27">
        <v>98498.25</v>
      </c>
      <c r="S63" s="27">
        <f>D63+K63+N63+Q63</f>
        <v>3687073.4800000004</v>
      </c>
    </row>
    <row r="64" spans="1:19" x14ac:dyDescent="0.25">
      <c r="A64" s="26">
        <f t="shared" si="2"/>
        <v>44640</v>
      </c>
      <c r="B64" s="27">
        <v>35973089.25</v>
      </c>
      <c r="C64" s="27">
        <v>202825.61</v>
      </c>
      <c r="D64" s="27">
        <v>3124465.51</v>
      </c>
      <c r="E64" s="28">
        <v>1050</v>
      </c>
      <c r="F64" s="27">
        <f t="shared" si="7"/>
        <v>425.09734829931966</v>
      </c>
      <c r="H64" s="28">
        <v>67</v>
      </c>
      <c r="I64" s="27">
        <v>4734227</v>
      </c>
      <c r="J64" s="27">
        <v>24725</v>
      </c>
      <c r="K64" s="27">
        <v>1005459.5</v>
      </c>
      <c r="M64" s="28">
        <v>16</v>
      </c>
      <c r="N64" s="27">
        <v>77990</v>
      </c>
      <c r="P64" s="27">
        <v>864487.04</v>
      </c>
      <c r="Q64" s="27">
        <v>168332.72</v>
      </c>
      <c r="S64" s="27">
        <f>D64+K64+N64+Q64</f>
        <v>4376247.7299999995</v>
      </c>
    </row>
    <row r="65" spans="1:21" x14ac:dyDescent="0.25">
      <c r="A65" s="26">
        <f t="shared" si="2"/>
        <v>44647</v>
      </c>
      <c r="B65" s="27">
        <v>34212251.009999998</v>
      </c>
      <c r="C65" s="27">
        <v>197222.62</v>
      </c>
      <c r="D65" s="27">
        <v>3130592.2700000009</v>
      </c>
      <c r="E65" s="28">
        <v>1050</v>
      </c>
      <c r="F65" s="27">
        <f t="shared" si="7"/>
        <v>425.93092108843547</v>
      </c>
      <c r="H65" s="28">
        <v>67</v>
      </c>
      <c r="I65" s="27">
        <v>4313558</v>
      </c>
      <c r="J65" s="27">
        <v>25965</v>
      </c>
      <c r="K65" s="27">
        <v>765074.4</v>
      </c>
      <c r="M65" s="28">
        <v>16</v>
      </c>
      <c r="N65" s="27">
        <v>71585</v>
      </c>
      <c r="P65" s="27">
        <v>709245.35</v>
      </c>
      <c r="Q65" s="27">
        <v>58963.48</v>
      </c>
      <c r="S65" s="27">
        <f>D65+K65+N65+Q65</f>
        <v>4026215.1500000008</v>
      </c>
    </row>
    <row r="66" spans="1:21" x14ac:dyDescent="0.25">
      <c r="A66" s="26"/>
      <c r="E66" s="28"/>
      <c r="F66" s="27" t="str">
        <f t="shared" si="0"/>
        <v xml:space="preserve"> </v>
      </c>
      <c r="H66" s="28"/>
      <c r="S66" s="30"/>
    </row>
    <row r="67" spans="1:21" ht="15.75" thickBot="1" x14ac:dyDescent="0.3">
      <c r="A67" s="8" t="s">
        <v>23</v>
      </c>
      <c r="B67" s="33">
        <f>SUM(B14:B66)</f>
        <v>1563241990.4900002</v>
      </c>
      <c r="C67" s="33">
        <f>SUM(C14:C66)</f>
        <v>8248963.6400000015</v>
      </c>
      <c r="D67" s="33">
        <f>SUM(D14:D66)</f>
        <v>136556336.30000004</v>
      </c>
      <c r="E67" s="34">
        <v>1036.76</v>
      </c>
      <c r="F67" s="33">
        <f>D67/E67/364</f>
        <v>361.8530518682677</v>
      </c>
      <c r="G67" s="35"/>
      <c r="H67" s="34">
        <v>63.89</v>
      </c>
      <c r="I67" s="33">
        <f>SUM(I14:I66)</f>
        <v>202035372</v>
      </c>
      <c r="J67" s="33">
        <f>SUM(J14:J66)</f>
        <v>1033490</v>
      </c>
      <c r="K67" s="33">
        <f>SUM(K14:K66)</f>
        <v>40068956.809999995</v>
      </c>
      <c r="M67" s="34">
        <f>(SUM(M36:M66)/COUNT(M36:M66))</f>
        <v>16</v>
      </c>
      <c r="N67" s="33">
        <f>SUM(N14:N66)</f>
        <v>2524251</v>
      </c>
      <c r="O67" s="35"/>
      <c r="P67" s="33">
        <f>SUM(P14:P66)</f>
        <v>81523700.76000002</v>
      </c>
      <c r="Q67" s="33">
        <f>SUM(Q14:Q66)</f>
        <v>7820658.3100000024</v>
      </c>
      <c r="S67" s="33">
        <f>SUM(S14:S66)</f>
        <v>186970202.41999999</v>
      </c>
    </row>
    <row r="68" spans="1:21" s="37" customFormat="1" ht="15.75" thickTop="1" x14ac:dyDescent="0.25">
      <c r="A68" s="8"/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  <c r="Q68" s="27"/>
      <c r="R68" s="27"/>
      <c r="S68" s="27"/>
    </row>
    <row r="69" spans="1:21" s="37" customFormat="1" x14ac:dyDescent="0.25">
      <c r="A69" s="39" t="s">
        <v>31</v>
      </c>
      <c r="B69" s="36"/>
      <c r="C69" s="36"/>
      <c r="D69" s="36"/>
      <c r="F69" s="27"/>
      <c r="G69" s="36"/>
      <c r="H69" s="38"/>
      <c r="I69" s="35"/>
      <c r="J69" s="35"/>
      <c r="K69" s="27"/>
      <c r="M69" s="28"/>
      <c r="N69" s="27"/>
      <c r="O69" s="27"/>
      <c r="P69" s="27"/>
      <c r="Q69" s="27"/>
      <c r="R69" s="27"/>
      <c r="S69" s="27"/>
    </row>
    <row r="70" spans="1:21" x14ac:dyDescent="0.25">
      <c r="A70" s="39" t="s">
        <v>32</v>
      </c>
      <c r="B70" s="8"/>
      <c r="I70" s="28"/>
      <c r="L70" s="27"/>
      <c r="M70" s="27"/>
      <c r="T70" s="27"/>
      <c r="U70" s="27"/>
    </row>
    <row r="71" spans="1:21" x14ac:dyDescent="0.25">
      <c r="A71" s="39" t="s">
        <v>33</v>
      </c>
      <c r="B71" s="40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1"/>
      <c r="R71" s="41"/>
      <c r="T71" s="27"/>
      <c r="U71" s="27"/>
    </row>
    <row r="72" spans="1:21" x14ac:dyDescent="0.25">
      <c r="A72" s="39" t="s">
        <v>41</v>
      </c>
      <c r="E72" s="28"/>
      <c r="H72" s="28"/>
    </row>
    <row r="73" spans="1:21" x14ac:dyDescent="0.25">
      <c r="A73" s="39" t="s">
        <v>40</v>
      </c>
      <c r="E73" s="28"/>
      <c r="H73" s="28"/>
    </row>
    <row r="74" spans="1:21" x14ac:dyDescent="0.25">
      <c r="E74" s="28"/>
      <c r="H74" s="28"/>
    </row>
    <row r="75" spans="1:21" x14ac:dyDescent="0.25">
      <c r="E75" s="28"/>
      <c r="H75" s="28"/>
    </row>
    <row r="76" spans="1:21" x14ac:dyDescent="0.25">
      <c r="E76" s="28"/>
      <c r="H76" s="28"/>
    </row>
    <row r="77" spans="1:21" x14ac:dyDescent="0.25">
      <c r="E77" s="28"/>
      <c r="H77" s="28"/>
    </row>
    <row r="78" spans="1:21" x14ac:dyDescent="0.25">
      <c r="E78" s="28"/>
      <c r="H78" s="28"/>
    </row>
    <row r="79" spans="1:21" x14ac:dyDescent="0.25">
      <c r="E79" s="28"/>
      <c r="H79" s="28"/>
    </row>
    <row r="80" spans="1:21" x14ac:dyDescent="0.25">
      <c r="E80" s="28"/>
      <c r="H80" s="28"/>
    </row>
    <row r="81" spans="1:24" x14ac:dyDescent="0.25">
      <c r="E81" s="28"/>
      <c r="H81" s="28"/>
    </row>
    <row r="82" spans="1:24" s="27" customFormat="1" x14ac:dyDescent="0.25">
      <c r="A82" s="8"/>
      <c r="E82" s="28"/>
      <c r="H82" s="28"/>
      <c r="L82" s="28"/>
      <c r="M82" s="28"/>
      <c r="T82" s="2"/>
      <c r="U82" s="2"/>
      <c r="V82" s="2"/>
      <c r="W82" s="2"/>
      <c r="X82" s="2"/>
    </row>
    <row r="83" spans="1:24" s="27" customFormat="1" x14ac:dyDescent="0.25">
      <c r="A83" s="8"/>
      <c r="E83" s="28"/>
      <c r="H83" s="28"/>
      <c r="L83" s="28"/>
      <c r="M83" s="28"/>
      <c r="T83" s="2"/>
      <c r="U83" s="2"/>
      <c r="V83" s="2"/>
      <c r="W83" s="2"/>
      <c r="X83" s="2"/>
    </row>
    <row r="84" spans="1:24" s="27" customFormat="1" x14ac:dyDescent="0.25">
      <c r="A84" s="8"/>
      <c r="E84" s="28"/>
      <c r="H84" s="28"/>
      <c r="L84" s="28"/>
      <c r="M84" s="28"/>
      <c r="T84" s="2"/>
      <c r="U84" s="2"/>
      <c r="V84" s="2"/>
      <c r="W84" s="2"/>
      <c r="X84" s="2"/>
    </row>
    <row r="85" spans="1:24" s="27" customFormat="1" x14ac:dyDescent="0.25">
      <c r="A85" s="8"/>
      <c r="E85" s="28"/>
      <c r="H85" s="28"/>
      <c r="L85" s="28"/>
      <c r="M85" s="28"/>
      <c r="T85" s="2"/>
      <c r="U85" s="2"/>
      <c r="V85" s="2"/>
      <c r="W85" s="2"/>
      <c r="X85" s="2"/>
    </row>
    <row r="86" spans="1:24" s="27" customFormat="1" x14ac:dyDescent="0.25">
      <c r="A86" s="8"/>
      <c r="E86" s="28"/>
      <c r="H86" s="28"/>
      <c r="L86" s="28"/>
      <c r="M86" s="28"/>
      <c r="T86" s="2"/>
      <c r="U86" s="2"/>
      <c r="V86" s="2"/>
      <c r="W86" s="2"/>
      <c r="X86" s="2"/>
    </row>
    <row r="87" spans="1:24" s="27" customFormat="1" x14ac:dyDescent="0.25">
      <c r="A87" s="8"/>
      <c r="E87" s="28"/>
      <c r="H87" s="28"/>
      <c r="L87" s="28"/>
      <c r="M87" s="28"/>
      <c r="T87" s="2"/>
      <c r="U87" s="2"/>
      <c r="V87" s="2"/>
      <c r="W87" s="2"/>
      <c r="X87" s="2"/>
    </row>
    <row r="88" spans="1:24" s="27" customFormat="1" x14ac:dyDescent="0.25">
      <c r="A88" s="8"/>
      <c r="E88" s="28"/>
      <c r="H88" s="28"/>
      <c r="L88" s="28"/>
      <c r="M88" s="28"/>
      <c r="T88" s="2"/>
      <c r="U88" s="2"/>
      <c r="V88" s="2"/>
      <c r="W88" s="2"/>
      <c r="X88" s="2"/>
    </row>
    <row r="89" spans="1:24" s="27" customFormat="1" x14ac:dyDescent="0.25">
      <c r="A89" s="8"/>
      <c r="E89" s="28"/>
      <c r="H89" s="28"/>
      <c r="L89" s="28"/>
      <c r="M89" s="28"/>
      <c r="T89" s="2"/>
      <c r="U89" s="2"/>
      <c r="V89" s="2"/>
      <c r="W89" s="2"/>
      <c r="X89" s="2"/>
    </row>
    <row r="90" spans="1:24" s="27" customFormat="1" x14ac:dyDescent="0.25">
      <c r="A90" s="8"/>
      <c r="H90" s="28"/>
      <c r="L90" s="28"/>
      <c r="M90" s="28"/>
      <c r="T90" s="2"/>
      <c r="U90" s="2"/>
      <c r="V90" s="2"/>
      <c r="W90" s="2"/>
      <c r="X90" s="2"/>
    </row>
    <row r="91" spans="1:24" s="27" customFormat="1" x14ac:dyDescent="0.25">
      <c r="A91" s="8"/>
      <c r="H91" s="28"/>
      <c r="L91" s="28"/>
      <c r="M91" s="28"/>
      <c r="T91" s="2"/>
      <c r="U91" s="2"/>
      <c r="V91" s="2"/>
      <c r="W91" s="2"/>
      <c r="X91" s="2"/>
    </row>
    <row r="92" spans="1:24" s="27" customFormat="1" x14ac:dyDescent="0.25">
      <c r="A92" s="8"/>
      <c r="H92" s="28"/>
      <c r="L92" s="28"/>
      <c r="M92" s="28"/>
      <c r="T92" s="2"/>
      <c r="U92" s="2"/>
      <c r="V92" s="2"/>
      <c r="W92" s="2"/>
      <c r="X92" s="2"/>
    </row>
    <row r="93" spans="1:24" s="27" customFormat="1" x14ac:dyDescent="0.25">
      <c r="A93" s="8"/>
      <c r="H93" s="28"/>
      <c r="L93" s="28"/>
      <c r="M93" s="28"/>
      <c r="T93" s="2"/>
      <c r="U93" s="2"/>
      <c r="V93" s="2"/>
      <c r="W93" s="2"/>
      <c r="X93" s="2"/>
    </row>
    <row r="94" spans="1:24" s="27" customFormat="1" x14ac:dyDescent="0.25">
      <c r="A94" s="8"/>
      <c r="H94" s="28"/>
      <c r="L94" s="28"/>
      <c r="M94" s="28"/>
      <c r="T94" s="2"/>
      <c r="U94" s="2"/>
      <c r="V94" s="2"/>
      <c r="W94" s="2"/>
      <c r="X94" s="2"/>
    </row>
    <row r="95" spans="1:24" s="27" customFormat="1" x14ac:dyDescent="0.25">
      <c r="A95" s="8"/>
      <c r="H95" s="28"/>
      <c r="L95" s="28"/>
      <c r="M95" s="28"/>
      <c r="T95" s="2"/>
      <c r="U95" s="2"/>
      <c r="V95" s="2"/>
      <c r="W95" s="2"/>
      <c r="X95" s="2"/>
    </row>
    <row r="96" spans="1:24" s="27" customFormat="1" x14ac:dyDescent="0.25">
      <c r="A96" s="8"/>
      <c r="H96" s="28"/>
      <c r="L96" s="28"/>
      <c r="M96" s="28"/>
      <c r="T96" s="2"/>
      <c r="U96" s="2"/>
      <c r="V96" s="2"/>
      <c r="W96" s="2"/>
      <c r="X96" s="2"/>
    </row>
    <row r="97" spans="1:24" s="27" customFormat="1" x14ac:dyDescent="0.25">
      <c r="A97" s="8"/>
      <c r="H97" s="28"/>
      <c r="L97" s="28"/>
      <c r="M97" s="28"/>
      <c r="T97" s="2"/>
      <c r="U97" s="2"/>
      <c r="V97" s="2"/>
      <c r="W97" s="2"/>
      <c r="X97" s="2"/>
    </row>
    <row r="98" spans="1:24" s="27" customFormat="1" x14ac:dyDescent="0.25">
      <c r="A98" s="8"/>
      <c r="H98" s="28"/>
      <c r="L98" s="28"/>
      <c r="M98" s="28"/>
      <c r="T98" s="2"/>
      <c r="U98" s="2"/>
      <c r="V98" s="2"/>
      <c r="W98" s="2"/>
      <c r="X98" s="2"/>
    </row>
    <row r="99" spans="1:24" s="27" customFormat="1" x14ac:dyDescent="0.25">
      <c r="A99" s="8"/>
      <c r="H99" s="28"/>
      <c r="L99" s="28"/>
      <c r="M99" s="28"/>
      <c r="T99" s="2"/>
      <c r="U99" s="2"/>
      <c r="V99" s="2"/>
      <c r="W99" s="2"/>
      <c r="X99" s="2"/>
    </row>
    <row r="100" spans="1:24" s="27" customFormat="1" x14ac:dyDescent="0.25">
      <c r="A100" s="8"/>
      <c r="H100" s="28"/>
      <c r="L100" s="28"/>
      <c r="M100" s="28"/>
      <c r="T100" s="2"/>
      <c r="U100" s="2"/>
      <c r="V100" s="2"/>
      <c r="W100" s="2"/>
      <c r="X100" s="2"/>
    </row>
    <row r="101" spans="1:24" s="27" customFormat="1" x14ac:dyDescent="0.25">
      <c r="A101" s="8"/>
      <c r="H101" s="28"/>
      <c r="L101" s="28"/>
      <c r="M101" s="28"/>
      <c r="T101" s="2"/>
      <c r="U101" s="2"/>
      <c r="V101" s="2"/>
      <c r="W101" s="2"/>
      <c r="X101" s="2"/>
    </row>
    <row r="102" spans="1:24" s="27" customFormat="1" x14ac:dyDescent="0.25">
      <c r="A102" s="8"/>
      <c r="H102" s="28"/>
      <c r="L102" s="28"/>
      <c r="M102" s="28"/>
      <c r="T102" s="2"/>
      <c r="U102" s="2"/>
      <c r="V102" s="2"/>
      <c r="W102" s="2"/>
      <c r="X102" s="2"/>
    </row>
    <row r="103" spans="1:24" s="27" customFormat="1" x14ac:dyDescent="0.25">
      <c r="A103" s="8"/>
      <c r="H103" s="28"/>
      <c r="L103" s="28"/>
      <c r="M103" s="28"/>
      <c r="T103" s="2"/>
      <c r="U103" s="2"/>
      <c r="V103" s="2"/>
      <c r="W103" s="2"/>
      <c r="X103" s="2"/>
    </row>
    <row r="104" spans="1:24" s="27" customFormat="1" x14ac:dyDescent="0.25">
      <c r="A104" s="8"/>
      <c r="H104" s="28"/>
      <c r="L104" s="28"/>
      <c r="M104" s="28"/>
      <c r="T104" s="2"/>
      <c r="U104" s="2"/>
      <c r="V104" s="2"/>
      <c r="W104" s="2"/>
      <c r="X104" s="2"/>
    </row>
    <row r="105" spans="1:24" s="27" customFormat="1" x14ac:dyDescent="0.25">
      <c r="A105" s="8"/>
      <c r="H105" s="28"/>
      <c r="L105" s="28"/>
      <c r="M105" s="28"/>
      <c r="T105" s="2"/>
      <c r="U105" s="2"/>
      <c r="V105" s="2"/>
      <c r="W105" s="2"/>
      <c r="X105" s="2"/>
    </row>
    <row r="106" spans="1:24" s="27" customFormat="1" x14ac:dyDescent="0.25">
      <c r="A106" s="8"/>
      <c r="H106" s="28"/>
      <c r="L106" s="28"/>
      <c r="M106" s="28"/>
      <c r="T106" s="2"/>
      <c r="U106" s="2"/>
      <c r="V106" s="2"/>
      <c r="W106" s="2"/>
      <c r="X106" s="2"/>
    </row>
    <row r="107" spans="1:24" s="27" customFormat="1" x14ac:dyDescent="0.25">
      <c r="A107" s="8"/>
      <c r="H107" s="28"/>
      <c r="L107" s="28"/>
      <c r="M107" s="28"/>
      <c r="T107" s="2"/>
      <c r="U107" s="2"/>
      <c r="V107" s="2"/>
      <c r="W107" s="2"/>
      <c r="X107" s="2"/>
    </row>
    <row r="108" spans="1:24" s="27" customFormat="1" x14ac:dyDescent="0.25">
      <c r="A108" s="8"/>
      <c r="H108" s="28"/>
      <c r="L108" s="28"/>
      <c r="M108" s="28"/>
      <c r="T108" s="2"/>
      <c r="U108" s="2"/>
      <c r="V108" s="2"/>
      <c r="W108" s="2"/>
      <c r="X108" s="2"/>
    </row>
    <row r="109" spans="1:24" s="27" customFormat="1" x14ac:dyDescent="0.25">
      <c r="A109" s="8"/>
      <c r="H109" s="28"/>
      <c r="L109" s="28"/>
      <c r="M109" s="28"/>
      <c r="T109" s="2"/>
      <c r="U109" s="2"/>
      <c r="V109" s="2"/>
      <c r="W109" s="2"/>
      <c r="X109" s="2"/>
    </row>
    <row r="110" spans="1:24" s="27" customFormat="1" x14ac:dyDescent="0.25">
      <c r="A110" s="8"/>
      <c r="H110" s="28"/>
      <c r="L110" s="28"/>
      <c r="M110" s="28"/>
      <c r="T110" s="2"/>
      <c r="U110" s="2"/>
      <c r="V110" s="2"/>
      <c r="W110" s="2"/>
      <c r="X110" s="2"/>
    </row>
    <row r="111" spans="1:24" s="27" customFormat="1" x14ac:dyDescent="0.25">
      <c r="A111" s="8"/>
      <c r="H111" s="28"/>
      <c r="L111" s="28"/>
      <c r="M111" s="28"/>
      <c r="T111" s="2"/>
      <c r="U111" s="2"/>
      <c r="V111" s="2"/>
      <c r="W111" s="2"/>
      <c r="X111" s="2"/>
    </row>
    <row r="112" spans="1:24" s="27" customFormat="1" x14ac:dyDescent="0.25">
      <c r="A112" s="8"/>
      <c r="H112" s="28"/>
      <c r="L112" s="28"/>
      <c r="M112" s="28"/>
      <c r="T112" s="2"/>
      <c r="U112" s="2"/>
      <c r="V112" s="2"/>
      <c r="W112" s="2"/>
      <c r="X112" s="2"/>
    </row>
    <row r="113" spans="1:24" s="27" customFormat="1" x14ac:dyDescent="0.25">
      <c r="A113" s="8"/>
      <c r="H113" s="28"/>
      <c r="L113" s="28"/>
      <c r="M113" s="28"/>
      <c r="T113" s="2"/>
      <c r="U113" s="2"/>
      <c r="V113" s="2"/>
      <c r="W113" s="2"/>
      <c r="X113" s="2"/>
    </row>
    <row r="114" spans="1:24" s="27" customFormat="1" x14ac:dyDescent="0.25">
      <c r="A114" s="8"/>
      <c r="H114" s="28"/>
      <c r="L114" s="28"/>
      <c r="M114" s="28"/>
      <c r="T114" s="2"/>
      <c r="U114" s="2"/>
      <c r="V114" s="2"/>
      <c r="W114" s="2"/>
      <c r="X114" s="2"/>
    </row>
    <row r="115" spans="1:24" s="27" customFormat="1" x14ac:dyDescent="0.25">
      <c r="A115" s="8"/>
      <c r="H115" s="28"/>
      <c r="L115" s="28"/>
      <c r="M115" s="28"/>
      <c r="T115" s="2"/>
      <c r="U115" s="2"/>
      <c r="V115" s="2"/>
      <c r="W115" s="2"/>
      <c r="X115" s="2"/>
    </row>
    <row r="116" spans="1:24" s="27" customFormat="1" x14ac:dyDescent="0.25">
      <c r="A116" s="8"/>
      <c r="H116" s="28"/>
      <c r="L116" s="28"/>
      <c r="M116" s="28"/>
      <c r="T116" s="2"/>
      <c r="U116" s="2"/>
      <c r="V116" s="2"/>
      <c r="W116" s="2"/>
      <c r="X116" s="2"/>
    </row>
    <row r="117" spans="1:24" s="27" customFormat="1" x14ac:dyDescent="0.25">
      <c r="A117" s="8"/>
      <c r="H117" s="28"/>
      <c r="L117" s="28"/>
      <c r="M117" s="28"/>
      <c r="T117" s="2"/>
      <c r="U117" s="2"/>
      <c r="V117" s="2"/>
      <c r="W117" s="2"/>
      <c r="X117" s="2"/>
    </row>
    <row r="118" spans="1:24" s="27" customFormat="1" x14ac:dyDescent="0.25">
      <c r="A118" s="8"/>
      <c r="H118" s="28"/>
      <c r="L118" s="28"/>
      <c r="M118" s="28"/>
      <c r="T118" s="2"/>
      <c r="U118" s="2"/>
      <c r="V118" s="2"/>
      <c r="W118" s="2"/>
      <c r="X118" s="2"/>
    </row>
    <row r="119" spans="1:24" s="27" customFormat="1" x14ac:dyDescent="0.25">
      <c r="A119" s="8"/>
      <c r="H119" s="28"/>
      <c r="L119" s="28"/>
      <c r="M119" s="28"/>
      <c r="T119" s="2"/>
      <c r="U119" s="2"/>
      <c r="V119" s="2"/>
      <c r="W119" s="2"/>
      <c r="X119" s="2"/>
    </row>
    <row r="120" spans="1:24" s="27" customFormat="1" x14ac:dyDescent="0.25">
      <c r="A120" s="8"/>
      <c r="H120" s="28"/>
      <c r="L120" s="28"/>
      <c r="M120" s="28"/>
      <c r="T120" s="2"/>
      <c r="U120" s="2"/>
      <c r="V120" s="2"/>
      <c r="W120" s="2"/>
      <c r="X120" s="2"/>
    </row>
    <row r="121" spans="1:24" s="27" customFormat="1" x14ac:dyDescent="0.25">
      <c r="A121" s="8"/>
      <c r="H121" s="28"/>
      <c r="L121" s="28"/>
      <c r="M121" s="28"/>
      <c r="T121" s="2"/>
      <c r="U121" s="2"/>
      <c r="V121" s="2"/>
      <c r="W121" s="2"/>
      <c r="X121" s="2"/>
    </row>
    <row r="122" spans="1:24" s="27" customFormat="1" x14ac:dyDescent="0.25">
      <c r="A122" s="8"/>
      <c r="H122" s="28"/>
      <c r="L122" s="28"/>
      <c r="M122" s="28"/>
      <c r="T122" s="2"/>
      <c r="U122" s="2"/>
      <c r="V122" s="2"/>
      <c r="W122" s="2"/>
      <c r="X122" s="2"/>
    </row>
    <row r="123" spans="1:24" s="27" customFormat="1" x14ac:dyDescent="0.25">
      <c r="A123" s="8"/>
      <c r="H123" s="28"/>
      <c r="L123" s="28"/>
      <c r="M123" s="28"/>
      <c r="T123" s="2"/>
      <c r="U123" s="2"/>
      <c r="V123" s="2"/>
      <c r="W123" s="2"/>
      <c r="X123" s="2"/>
    </row>
    <row r="124" spans="1:24" s="27" customFormat="1" x14ac:dyDescent="0.25">
      <c r="A124" s="8"/>
      <c r="H124" s="28"/>
      <c r="L124" s="28"/>
      <c r="M124" s="28"/>
      <c r="T124" s="2"/>
      <c r="U124" s="2"/>
      <c r="V124" s="2"/>
      <c r="W124" s="2"/>
      <c r="X124" s="2"/>
    </row>
    <row r="125" spans="1:24" s="27" customFormat="1" x14ac:dyDescent="0.25">
      <c r="A125" s="8"/>
      <c r="H125" s="28"/>
      <c r="L125" s="28"/>
      <c r="M125" s="28"/>
      <c r="T125" s="2"/>
      <c r="U125" s="2"/>
      <c r="V125" s="2"/>
      <c r="W125" s="2"/>
      <c r="X125" s="2"/>
    </row>
    <row r="126" spans="1:24" s="27" customFormat="1" x14ac:dyDescent="0.25">
      <c r="A126" s="8"/>
      <c r="H126" s="28"/>
      <c r="L126" s="28"/>
      <c r="M126" s="28"/>
      <c r="T126" s="2"/>
      <c r="U126" s="2"/>
      <c r="V126" s="2"/>
      <c r="W126" s="2"/>
      <c r="X126" s="2"/>
    </row>
    <row r="127" spans="1:24" s="27" customFormat="1" x14ac:dyDescent="0.25">
      <c r="A127" s="8"/>
      <c r="H127" s="28"/>
      <c r="L127" s="28"/>
      <c r="M127" s="28"/>
      <c r="T127" s="2"/>
      <c r="U127" s="2"/>
      <c r="V127" s="2"/>
      <c r="W127" s="2"/>
      <c r="X127" s="2"/>
    </row>
    <row r="128" spans="1:24" s="27" customFormat="1" x14ac:dyDescent="0.25">
      <c r="A128" s="8"/>
      <c r="H128" s="28"/>
      <c r="L128" s="28"/>
      <c r="M128" s="28"/>
      <c r="T128" s="2"/>
      <c r="U128" s="2"/>
      <c r="V128" s="2"/>
      <c r="W128" s="2"/>
      <c r="X128" s="2"/>
    </row>
    <row r="129" spans="1:24" s="27" customFormat="1" x14ac:dyDescent="0.25">
      <c r="A129" s="8"/>
      <c r="H129" s="28"/>
      <c r="L129" s="28"/>
      <c r="M129" s="28"/>
      <c r="T129" s="2"/>
      <c r="U129" s="2"/>
      <c r="V129" s="2"/>
      <c r="W129" s="2"/>
      <c r="X129" s="2"/>
    </row>
    <row r="130" spans="1:24" s="27" customFormat="1" x14ac:dyDescent="0.25">
      <c r="A130" s="8"/>
      <c r="H130" s="28"/>
      <c r="L130" s="28"/>
      <c r="M130" s="28"/>
      <c r="T130" s="2"/>
      <c r="U130" s="2"/>
      <c r="V130" s="2"/>
      <c r="W130" s="2"/>
      <c r="X130" s="2"/>
    </row>
    <row r="131" spans="1:24" s="27" customFormat="1" x14ac:dyDescent="0.25">
      <c r="A131" s="8"/>
      <c r="H131" s="28"/>
      <c r="L131" s="28"/>
      <c r="M131" s="28"/>
      <c r="T131" s="2"/>
      <c r="U131" s="2"/>
      <c r="V131" s="2"/>
      <c r="W131" s="2"/>
      <c r="X131" s="2"/>
    </row>
    <row r="132" spans="1:24" s="27" customFormat="1" x14ac:dyDescent="0.25">
      <c r="A132" s="8"/>
      <c r="H132" s="28"/>
      <c r="L132" s="28"/>
      <c r="M132" s="28"/>
      <c r="T132" s="2"/>
      <c r="U132" s="2"/>
      <c r="V132" s="2"/>
      <c r="W132" s="2"/>
      <c r="X132" s="2"/>
    </row>
    <row r="133" spans="1:24" s="27" customFormat="1" x14ac:dyDescent="0.25">
      <c r="A133" s="8"/>
      <c r="H133" s="28"/>
      <c r="L133" s="28"/>
      <c r="M133" s="28"/>
      <c r="T133" s="2"/>
      <c r="U133" s="2"/>
      <c r="V133" s="2"/>
      <c r="W133" s="2"/>
      <c r="X133" s="2"/>
    </row>
    <row r="134" spans="1:24" s="27" customFormat="1" x14ac:dyDescent="0.25">
      <c r="A134" s="8"/>
      <c r="H134" s="28"/>
      <c r="L134" s="28"/>
      <c r="M134" s="28"/>
      <c r="T134" s="2"/>
      <c r="U134" s="2"/>
      <c r="V134" s="2"/>
      <c r="W134" s="2"/>
      <c r="X134" s="2"/>
    </row>
    <row r="135" spans="1:24" s="27" customFormat="1" x14ac:dyDescent="0.25">
      <c r="A135" s="8"/>
      <c r="H135" s="28"/>
      <c r="L135" s="28"/>
      <c r="M135" s="28"/>
      <c r="T135" s="2"/>
      <c r="U135" s="2"/>
      <c r="V135" s="2"/>
      <c r="W135" s="2"/>
      <c r="X135" s="2"/>
    </row>
    <row r="136" spans="1:24" s="27" customFormat="1" x14ac:dyDescent="0.25">
      <c r="A136" s="8"/>
      <c r="H136" s="28"/>
      <c r="L136" s="28"/>
      <c r="M136" s="28"/>
      <c r="T136" s="2"/>
      <c r="U136" s="2"/>
      <c r="V136" s="2"/>
      <c r="W136" s="2"/>
      <c r="X136" s="2"/>
    </row>
    <row r="137" spans="1:24" s="27" customFormat="1" x14ac:dyDescent="0.25">
      <c r="A137" s="8"/>
      <c r="H137" s="28"/>
      <c r="L137" s="28"/>
      <c r="M137" s="28"/>
      <c r="T137" s="2"/>
      <c r="U137" s="2"/>
      <c r="V137" s="2"/>
      <c r="W137" s="2"/>
      <c r="X137" s="2"/>
    </row>
    <row r="138" spans="1:24" s="27" customFormat="1" x14ac:dyDescent="0.25">
      <c r="A138" s="8"/>
      <c r="H138" s="28"/>
      <c r="L138" s="28"/>
      <c r="M138" s="28"/>
      <c r="T138" s="2"/>
      <c r="U138" s="2"/>
      <c r="V138" s="2"/>
      <c r="W138" s="2"/>
      <c r="X138" s="2"/>
    </row>
    <row r="139" spans="1:24" s="27" customFormat="1" x14ac:dyDescent="0.25">
      <c r="A139" s="8"/>
      <c r="H139" s="28"/>
      <c r="L139" s="28"/>
      <c r="M139" s="28"/>
      <c r="T139" s="2"/>
      <c r="U139" s="2"/>
      <c r="V139" s="2"/>
      <c r="W139" s="2"/>
      <c r="X139" s="2"/>
    </row>
    <row r="140" spans="1:24" s="27" customFormat="1" x14ac:dyDescent="0.25">
      <c r="A140" s="8"/>
      <c r="H140" s="28"/>
      <c r="L140" s="28"/>
      <c r="M140" s="28"/>
      <c r="T140" s="2"/>
      <c r="U140" s="2"/>
      <c r="V140" s="2"/>
      <c r="W140" s="2"/>
      <c r="X140" s="2"/>
    </row>
    <row r="141" spans="1:24" s="27" customFormat="1" x14ac:dyDescent="0.25">
      <c r="A141" s="8"/>
      <c r="H141" s="28"/>
      <c r="L141" s="28"/>
      <c r="M141" s="28"/>
      <c r="T141" s="2"/>
      <c r="U141" s="2"/>
      <c r="V141" s="2"/>
      <c r="W141" s="2"/>
      <c r="X141" s="2"/>
    </row>
    <row r="142" spans="1:24" s="27" customFormat="1" x14ac:dyDescent="0.25">
      <c r="A142" s="8"/>
      <c r="H142" s="28"/>
      <c r="L142" s="28"/>
      <c r="M142" s="28"/>
      <c r="T142" s="2"/>
      <c r="U142" s="2"/>
      <c r="V142" s="2"/>
      <c r="W142" s="2"/>
      <c r="X142" s="2"/>
    </row>
    <row r="143" spans="1:24" s="27" customFormat="1" x14ac:dyDescent="0.25">
      <c r="A143" s="8"/>
      <c r="H143" s="28"/>
      <c r="L143" s="28"/>
      <c r="M143" s="28"/>
      <c r="T143" s="2"/>
      <c r="U143" s="2"/>
      <c r="V143" s="2"/>
      <c r="W143" s="2"/>
      <c r="X143" s="2"/>
    </row>
    <row r="144" spans="1:24" s="27" customFormat="1" x14ac:dyDescent="0.25">
      <c r="A144" s="8"/>
      <c r="H144" s="28"/>
      <c r="L144" s="28"/>
      <c r="M144" s="28"/>
      <c r="T144" s="2"/>
      <c r="U144" s="2"/>
      <c r="V144" s="2"/>
      <c r="W144" s="2"/>
      <c r="X144" s="2"/>
    </row>
    <row r="145" spans="1:24" s="27" customFormat="1" x14ac:dyDescent="0.25">
      <c r="A145" s="8"/>
      <c r="H145" s="28"/>
      <c r="L145" s="28"/>
      <c r="M145" s="28"/>
      <c r="T145" s="2"/>
      <c r="U145" s="2"/>
      <c r="V145" s="2"/>
      <c r="W145" s="2"/>
      <c r="X145" s="2"/>
    </row>
    <row r="146" spans="1:24" s="27" customFormat="1" x14ac:dyDescent="0.25">
      <c r="A146" s="8"/>
      <c r="H146" s="28"/>
      <c r="L146" s="28"/>
      <c r="M146" s="28"/>
      <c r="T146" s="2"/>
      <c r="U146" s="2"/>
      <c r="V146" s="2"/>
      <c r="W146" s="2"/>
      <c r="X146" s="2"/>
    </row>
    <row r="147" spans="1:24" s="27" customFormat="1" x14ac:dyDescent="0.25">
      <c r="A147" s="8"/>
      <c r="H147" s="28"/>
      <c r="L147" s="28"/>
      <c r="M147" s="28"/>
      <c r="T147" s="2"/>
      <c r="U147" s="2"/>
      <c r="V147" s="2"/>
      <c r="W147" s="2"/>
      <c r="X147" s="2"/>
    </row>
    <row r="148" spans="1:24" s="27" customFormat="1" x14ac:dyDescent="0.25">
      <c r="A148" s="8"/>
      <c r="H148" s="28"/>
      <c r="L148" s="28"/>
      <c r="M148" s="28"/>
      <c r="T148" s="2"/>
      <c r="U148" s="2"/>
      <c r="V148" s="2"/>
      <c r="W148" s="2"/>
      <c r="X148" s="2"/>
    </row>
    <row r="149" spans="1:24" s="27" customFormat="1" x14ac:dyDescent="0.25">
      <c r="A149" s="8"/>
      <c r="H149" s="28"/>
      <c r="L149" s="28"/>
      <c r="M149" s="28"/>
      <c r="T149" s="2"/>
      <c r="U149" s="2"/>
      <c r="V149" s="2"/>
      <c r="W149" s="2"/>
      <c r="X149" s="2"/>
    </row>
    <row r="150" spans="1:24" s="27" customFormat="1" x14ac:dyDescent="0.25">
      <c r="A150" s="8"/>
      <c r="H150" s="28"/>
      <c r="L150" s="28"/>
      <c r="M150" s="28"/>
      <c r="T150" s="2"/>
      <c r="U150" s="2"/>
      <c r="V150" s="2"/>
      <c r="W150" s="2"/>
      <c r="X150" s="2"/>
    </row>
    <row r="151" spans="1:24" s="27" customFormat="1" x14ac:dyDescent="0.25">
      <c r="A151" s="8"/>
      <c r="H151" s="28"/>
      <c r="L151" s="28"/>
      <c r="M151" s="28"/>
      <c r="T151" s="2"/>
      <c r="U151" s="2"/>
      <c r="V151" s="2"/>
      <c r="W151" s="2"/>
      <c r="X151" s="2"/>
    </row>
    <row r="152" spans="1:24" s="27" customFormat="1" x14ac:dyDescent="0.25">
      <c r="A152" s="8"/>
      <c r="H152" s="28"/>
      <c r="L152" s="28"/>
      <c r="M152" s="28"/>
      <c r="T152" s="2"/>
      <c r="U152" s="2"/>
      <c r="V152" s="2"/>
      <c r="W152" s="2"/>
      <c r="X152" s="2"/>
    </row>
    <row r="153" spans="1:24" s="27" customFormat="1" x14ac:dyDescent="0.25">
      <c r="A153" s="8"/>
      <c r="H153" s="28"/>
      <c r="L153" s="28"/>
      <c r="M153" s="28"/>
      <c r="T153" s="2"/>
      <c r="U153" s="2"/>
      <c r="V153" s="2"/>
      <c r="W153" s="2"/>
      <c r="X153" s="2"/>
    </row>
    <row r="154" spans="1:24" s="27" customFormat="1" x14ac:dyDescent="0.25">
      <c r="A154" s="8"/>
      <c r="H154" s="28"/>
      <c r="L154" s="28"/>
      <c r="M154" s="28"/>
      <c r="T154" s="2"/>
      <c r="U154" s="2"/>
      <c r="V154" s="2"/>
      <c r="W154" s="2"/>
      <c r="X154" s="2"/>
    </row>
    <row r="155" spans="1:24" s="27" customFormat="1" x14ac:dyDescent="0.25">
      <c r="A155" s="8"/>
      <c r="H155" s="28"/>
      <c r="L155" s="28"/>
      <c r="M155" s="28"/>
      <c r="T155" s="2"/>
      <c r="U155" s="2"/>
      <c r="V155" s="2"/>
      <c r="W155" s="2"/>
      <c r="X155" s="2"/>
    </row>
    <row r="156" spans="1:24" s="27" customFormat="1" x14ac:dyDescent="0.25">
      <c r="A156" s="8"/>
      <c r="H156" s="28"/>
      <c r="L156" s="28"/>
      <c r="M156" s="28"/>
      <c r="T156" s="2"/>
      <c r="U156" s="2"/>
      <c r="V156" s="2"/>
      <c r="W156" s="2"/>
      <c r="X156" s="2"/>
    </row>
    <row r="157" spans="1:24" s="27" customFormat="1" x14ac:dyDescent="0.25">
      <c r="A157" s="8"/>
      <c r="H157" s="28"/>
      <c r="L157" s="28"/>
      <c r="M157" s="28"/>
      <c r="T157" s="2"/>
      <c r="U157" s="2"/>
      <c r="V157" s="2"/>
      <c r="W157" s="2"/>
      <c r="X157" s="2"/>
    </row>
    <row r="158" spans="1:24" s="27" customFormat="1" x14ac:dyDescent="0.25">
      <c r="A158" s="8"/>
      <c r="H158" s="28"/>
      <c r="L158" s="28"/>
      <c r="M158" s="28"/>
      <c r="T158" s="2"/>
      <c r="U158" s="2"/>
      <c r="V158" s="2"/>
      <c r="W158" s="2"/>
      <c r="X158" s="2"/>
    </row>
    <row r="159" spans="1:24" s="27" customFormat="1" x14ac:dyDescent="0.25">
      <c r="A159" s="8"/>
      <c r="H159" s="28"/>
      <c r="L159" s="28"/>
      <c r="M159" s="28"/>
      <c r="T159" s="2"/>
      <c r="U159" s="2"/>
      <c r="V159" s="2"/>
      <c r="W159" s="2"/>
      <c r="X159" s="2"/>
    </row>
    <row r="160" spans="1:24" s="27" customFormat="1" x14ac:dyDescent="0.25">
      <c r="A160" s="8"/>
      <c r="H160" s="28"/>
      <c r="L160" s="28"/>
      <c r="M160" s="28"/>
      <c r="T160" s="2"/>
      <c r="U160" s="2"/>
      <c r="V160" s="2"/>
      <c r="W160" s="2"/>
      <c r="X160" s="2"/>
    </row>
    <row r="161" spans="1:24" s="27" customFormat="1" x14ac:dyDescent="0.25">
      <c r="A161" s="8"/>
      <c r="H161" s="28"/>
      <c r="L161" s="28"/>
      <c r="M161" s="28"/>
      <c r="T161" s="2"/>
      <c r="U161" s="2"/>
      <c r="V161" s="2"/>
      <c r="W161" s="2"/>
      <c r="X161" s="2"/>
    </row>
    <row r="162" spans="1:24" s="27" customFormat="1" x14ac:dyDescent="0.25">
      <c r="A162" s="8"/>
      <c r="H162" s="28"/>
      <c r="L162" s="28"/>
      <c r="M162" s="28"/>
      <c r="T162" s="2"/>
      <c r="U162" s="2"/>
      <c r="V162" s="2"/>
      <c r="W162" s="2"/>
      <c r="X162" s="2"/>
    </row>
    <row r="163" spans="1:24" s="27" customFormat="1" x14ac:dyDescent="0.25">
      <c r="A163" s="8"/>
      <c r="H163" s="28"/>
      <c r="L163" s="28"/>
      <c r="M163" s="28"/>
      <c r="T163" s="2"/>
      <c r="U163" s="2"/>
      <c r="V163" s="2"/>
      <c r="W163" s="2"/>
      <c r="X163" s="2"/>
    </row>
    <row r="164" spans="1:24" s="27" customFormat="1" x14ac:dyDescent="0.25">
      <c r="A164" s="8"/>
      <c r="H164" s="28"/>
      <c r="L164" s="28"/>
      <c r="M164" s="28"/>
      <c r="T164" s="2"/>
      <c r="U164" s="2"/>
      <c r="V164" s="2"/>
      <c r="W164" s="2"/>
      <c r="X164" s="2"/>
    </row>
    <row r="165" spans="1:24" s="27" customFormat="1" x14ac:dyDescent="0.25">
      <c r="A165" s="8"/>
      <c r="H165" s="28"/>
      <c r="L165" s="28"/>
      <c r="M165" s="28"/>
      <c r="T165" s="2"/>
      <c r="U165" s="2"/>
      <c r="V165" s="2"/>
      <c r="W165" s="2"/>
      <c r="X165" s="2"/>
    </row>
    <row r="166" spans="1:24" s="27" customFormat="1" x14ac:dyDescent="0.25">
      <c r="A166" s="8"/>
      <c r="H166" s="28"/>
      <c r="L166" s="28"/>
      <c r="M166" s="28"/>
      <c r="T166" s="2"/>
      <c r="U166" s="2"/>
      <c r="V166" s="2"/>
      <c r="W166" s="2"/>
      <c r="X166" s="2"/>
    </row>
    <row r="167" spans="1:24" s="27" customFormat="1" x14ac:dyDescent="0.25">
      <c r="A167" s="8"/>
      <c r="H167" s="28"/>
      <c r="L167" s="28"/>
      <c r="M167" s="28"/>
      <c r="T167" s="2"/>
      <c r="U167" s="2"/>
      <c r="V167" s="2"/>
      <c r="W167" s="2"/>
      <c r="X167" s="2"/>
    </row>
    <row r="168" spans="1:24" s="27" customFormat="1" x14ac:dyDescent="0.25">
      <c r="A168" s="8"/>
      <c r="H168" s="28"/>
      <c r="L168" s="28"/>
      <c r="M168" s="28"/>
      <c r="T168" s="2"/>
      <c r="U168" s="2"/>
      <c r="V168" s="2"/>
      <c r="W168" s="2"/>
      <c r="X168" s="2"/>
    </row>
    <row r="169" spans="1:24" s="27" customFormat="1" x14ac:dyDescent="0.25">
      <c r="A169" s="8"/>
      <c r="H169" s="28"/>
      <c r="L169" s="28"/>
      <c r="M169" s="28"/>
      <c r="T169" s="2"/>
      <c r="U169" s="2"/>
      <c r="V169" s="2"/>
      <c r="W169" s="2"/>
      <c r="X169" s="2"/>
    </row>
    <row r="170" spans="1:24" s="27" customFormat="1" x14ac:dyDescent="0.25">
      <c r="A170" s="8"/>
      <c r="H170" s="28"/>
      <c r="L170" s="28"/>
      <c r="M170" s="28"/>
      <c r="T170" s="2"/>
      <c r="U170" s="2"/>
      <c r="V170" s="2"/>
      <c r="W170" s="2"/>
      <c r="X170" s="2"/>
    </row>
    <row r="171" spans="1:24" s="27" customFormat="1" x14ac:dyDescent="0.25">
      <c r="A171" s="8"/>
      <c r="H171" s="28"/>
      <c r="L171" s="28"/>
      <c r="M171" s="28"/>
      <c r="T171" s="2"/>
      <c r="U171" s="2"/>
      <c r="V171" s="2"/>
      <c r="W171" s="2"/>
      <c r="X171" s="2"/>
    </row>
    <row r="172" spans="1:24" s="27" customFormat="1" x14ac:dyDescent="0.25">
      <c r="A172" s="8"/>
      <c r="H172" s="28"/>
      <c r="L172" s="28"/>
      <c r="M172" s="28"/>
      <c r="T172" s="2"/>
      <c r="U172" s="2"/>
      <c r="V172" s="2"/>
      <c r="W172" s="2"/>
      <c r="X172" s="2"/>
    </row>
  </sheetData>
  <mergeCells count="10">
    <mergeCell ref="B10:F10"/>
    <mergeCell ref="H10:K10"/>
    <mergeCell ref="M10:N10"/>
    <mergeCell ref="A1:S1"/>
    <mergeCell ref="A2:S2"/>
    <mergeCell ref="A3:S3"/>
    <mergeCell ref="A4:S4"/>
    <mergeCell ref="A5:S5"/>
    <mergeCell ref="A8:S8"/>
    <mergeCell ref="P10:Q10"/>
  </mergeCells>
  <hyperlinks>
    <hyperlink ref="A4" r:id="rId1" xr:uid="{C452C926-F343-4193-9368-6676EF64BDD6}"/>
  </hyperlinks>
  <pageMargins left="0" right="0" top="0.25" bottom="0.25" header="0.3" footer="0.3"/>
  <pageSetup scale="58" orientation="portrait" r:id="rId2"/>
  <ignoredErrors>
    <ignoredError sqref="M67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149F-0737-4AD1-9ED2-B30227069D82}">
  <sheetPr>
    <pageSetUpPr fitToPage="1"/>
  </sheetPr>
  <dimension ref="A1:W172"/>
  <sheetViews>
    <sheetView workbookViewId="0">
      <pane xSplit="1" ySplit="13" topLeftCell="B35" activePane="bottomRight" state="frozen"/>
      <selection activeCell="B33" sqref="B33"/>
      <selection pane="topRight" activeCell="B33" sqref="B33"/>
      <selection pane="bottomLeft" activeCell="B33" sqref="B33"/>
      <selection pane="bottomRight" activeCell="P60" sqref="P60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2.85546875" style="27" bestFit="1" customWidth="1"/>
    <col min="5" max="5" width="8.28515625" style="27" customWidth="1"/>
    <col min="6" max="6" width="8.140625" style="27" customWidth="1"/>
    <col min="7" max="7" width="2.5703125" style="27" customWidth="1"/>
    <col min="8" max="8" width="7.7109375" style="27" customWidth="1"/>
    <col min="9" max="9" width="12.85546875" style="27" customWidth="1"/>
    <col min="10" max="10" width="11.5703125" style="27" customWidth="1"/>
    <col min="11" max="11" width="11.85546875" style="27" customWidth="1"/>
    <col min="12" max="12" width="2" style="28" customWidth="1"/>
    <col min="13" max="13" width="8.28515625" style="28" customWidth="1"/>
    <col min="14" max="14" width="11" style="27" customWidth="1"/>
    <col min="15" max="15" width="1.85546875" style="27" customWidth="1"/>
    <col min="16" max="16" width="11.5703125" style="27" customWidth="1"/>
    <col min="17" max="17" width="1.85546875" style="27" customWidth="1"/>
    <col min="18" max="18" width="12.85546875" style="27" customWidth="1"/>
    <col min="19" max="260" width="8.7109375" style="2"/>
    <col min="261" max="261" width="11.85546875" style="2" customWidth="1"/>
    <col min="262" max="263" width="12.7109375" style="2" customWidth="1"/>
    <col min="264" max="264" width="10" style="2" customWidth="1"/>
    <col min="265" max="265" width="8.5703125" style="2" customWidth="1"/>
    <col min="266" max="266" width="2.5703125" style="2" customWidth="1"/>
    <col min="267" max="267" width="8.85546875" style="2" customWidth="1"/>
    <col min="268" max="268" width="14.7109375" style="2" customWidth="1"/>
    <col min="269" max="269" width="12.140625" style="2" customWidth="1"/>
    <col min="270" max="270" width="2" style="2" customWidth="1"/>
    <col min="271" max="271" width="11.28515625" style="2" customWidth="1"/>
    <col min="272" max="272" width="12" style="2" customWidth="1"/>
    <col min="273" max="273" width="1.85546875" style="2" customWidth="1"/>
    <col min="274" max="274" width="11.7109375" style="2" customWidth="1"/>
    <col min="275" max="516" width="8.7109375" style="2"/>
    <col min="517" max="517" width="11.85546875" style="2" customWidth="1"/>
    <col min="518" max="519" width="12.7109375" style="2" customWidth="1"/>
    <col min="520" max="520" width="10" style="2" customWidth="1"/>
    <col min="521" max="521" width="8.5703125" style="2" customWidth="1"/>
    <col min="522" max="522" width="2.5703125" style="2" customWidth="1"/>
    <col min="523" max="523" width="8.85546875" style="2" customWidth="1"/>
    <col min="524" max="524" width="14.7109375" style="2" customWidth="1"/>
    <col min="525" max="525" width="12.140625" style="2" customWidth="1"/>
    <col min="526" max="526" width="2" style="2" customWidth="1"/>
    <col min="527" max="527" width="11.28515625" style="2" customWidth="1"/>
    <col min="528" max="528" width="12" style="2" customWidth="1"/>
    <col min="529" max="529" width="1.85546875" style="2" customWidth="1"/>
    <col min="530" max="530" width="11.7109375" style="2" customWidth="1"/>
    <col min="531" max="772" width="8.7109375" style="2"/>
    <col min="773" max="773" width="11.85546875" style="2" customWidth="1"/>
    <col min="774" max="775" width="12.7109375" style="2" customWidth="1"/>
    <col min="776" max="776" width="10" style="2" customWidth="1"/>
    <col min="777" max="777" width="8.5703125" style="2" customWidth="1"/>
    <col min="778" max="778" width="2.5703125" style="2" customWidth="1"/>
    <col min="779" max="779" width="8.85546875" style="2" customWidth="1"/>
    <col min="780" max="780" width="14.7109375" style="2" customWidth="1"/>
    <col min="781" max="781" width="12.140625" style="2" customWidth="1"/>
    <col min="782" max="782" width="2" style="2" customWidth="1"/>
    <col min="783" max="783" width="11.28515625" style="2" customWidth="1"/>
    <col min="784" max="784" width="12" style="2" customWidth="1"/>
    <col min="785" max="785" width="1.85546875" style="2" customWidth="1"/>
    <col min="786" max="786" width="11.7109375" style="2" customWidth="1"/>
    <col min="787" max="1028" width="8.7109375" style="2"/>
    <col min="1029" max="1029" width="11.85546875" style="2" customWidth="1"/>
    <col min="1030" max="1031" width="12.7109375" style="2" customWidth="1"/>
    <col min="1032" max="1032" width="10" style="2" customWidth="1"/>
    <col min="1033" max="1033" width="8.5703125" style="2" customWidth="1"/>
    <col min="1034" max="1034" width="2.5703125" style="2" customWidth="1"/>
    <col min="1035" max="1035" width="8.85546875" style="2" customWidth="1"/>
    <col min="1036" max="1036" width="14.7109375" style="2" customWidth="1"/>
    <col min="1037" max="1037" width="12.140625" style="2" customWidth="1"/>
    <col min="1038" max="1038" width="2" style="2" customWidth="1"/>
    <col min="1039" max="1039" width="11.28515625" style="2" customWidth="1"/>
    <col min="1040" max="1040" width="12" style="2" customWidth="1"/>
    <col min="1041" max="1041" width="1.85546875" style="2" customWidth="1"/>
    <col min="1042" max="1042" width="11.7109375" style="2" customWidth="1"/>
    <col min="1043" max="1284" width="8.7109375" style="2"/>
    <col min="1285" max="1285" width="11.85546875" style="2" customWidth="1"/>
    <col min="1286" max="1287" width="12.7109375" style="2" customWidth="1"/>
    <col min="1288" max="1288" width="10" style="2" customWidth="1"/>
    <col min="1289" max="1289" width="8.5703125" style="2" customWidth="1"/>
    <col min="1290" max="1290" width="2.5703125" style="2" customWidth="1"/>
    <col min="1291" max="1291" width="8.85546875" style="2" customWidth="1"/>
    <col min="1292" max="1292" width="14.7109375" style="2" customWidth="1"/>
    <col min="1293" max="1293" width="12.140625" style="2" customWidth="1"/>
    <col min="1294" max="1294" width="2" style="2" customWidth="1"/>
    <col min="1295" max="1295" width="11.28515625" style="2" customWidth="1"/>
    <col min="1296" max="1296" width="12" style="2" customWidth="1"/>
    <col min="1297" max="1297" width="1.85546875" style="2" customWidth="1"/>
    <col min="1298" max="1298" width="11.7109375" style="2" customWidth="1"/>
    <col min="1299" max="1540" width="8.7109375" style="2"/>
    <col min="1541" max="1541" width="11.85546875" style="2" customWidth="1"/>
    <col min="1542" max="1543" width="12.7109375" style="2" customWidth="1"/>
    <col min="1544" max="1544" width="10" style="2" customWidth="1"/>
    <col min="1545" max="1545" width="8.5703125" style="2" customWidth="1"/>
    <col min="1546" max="1546" width="2.5703125" style="2" customWidth="1"/>
    <col min="1547" max="1547" width="8.85546875" style="2" customWidth="1"/>
    <col min="1548" max="1548" width="14.7109375" style="2" customWidth="1"/>
    <col min="1549" max="1549" width="12.140625" style="2" customWidth="1"/>
    <col min="1550" max="1550" width="2" style="2" customWidth="1"/>
    <col min="1551" max="1551" width="11.28515625" style="2" customWidth="1"/>
    <col min="1552" max="1552" width="12" style="2" customWidth="1"/>
    <col min="1553" max="1553" width="1.85546875" style="2" customWidth="1"/>
    <col min="1554" max="1554" width="11.7109375" style="2" customWidth="1"/>
    <col min="1555" max="1796" width="8.7109375" style="2"/>
    <col min="1797" max="1797" width="11.85546875" style="2" customWidth="1"/>
    <col min="1798" max="1799" width="12.7109375" style="2" customWidth="1"/>
    <col min="1800" max="1800" width="10" style="2" customWidth="1"/>
    <col min="1801" max="1801" width="8.5703125" style="2" customWidth="1"/>
    <col min="1802" max="1802" width="2.5703125" style="2" customWidth="1"/>
    <col min="1803" max="1803" width="8.85546875" style="2" customWidth="1"/>
    <col min="1804" max="1804" width="14.7109375" style="2" customWidth="1"/>
    <col min="1805" max="1805" width="12.140625" style="2" customWidth="1"/>
    <col min="1806" max="1806" width="2" style="2" customWidth="1"/>
    <col min="1807" max="1807" width="11.28515625" style="2" customWidth="1"/>
    <col min="1808" max="1808" width="12" style="2" customWidth="1"/>
    <col min="1809" max="1809" width="1.85546875" style="2" customWidth="1"/>
    <col min="1810" max="1810" width="11.7109375" style="2" customWidth="1"/>
    <col min="1811" max="2052" width="8.7109375" style="2"/>
    <col min="2053" max="2053" width="11.85546875" style="2" customWidth="1"/>
    <col min="2054" max="2055" width="12.7109375" style="2" customWidth="1"/>
    <col min="2056" max="2056" width="10" style="2" customWidth="1"/>
    <col min="2057" max="2057" width="8.5703125" style="2" customWidth="1"/>
    <col min="2058" max="2058" width="2.5703125" style="2" customWidth="1"/>
    <col min="2059" max="2059" width="8.85546875" style="2" customWidth="1"/>
    <col min="2060" max="2060" width="14.7109375" style="2" customWidth="1"/>
    <col min="2061" max="2061" width="12.140625" style="2" customWidth="1"/>
    <col min="2062" max="2062" width="2" style="2" customWidth="1"/>
    <col min="2063" max="2063" width="11.28515625" style="2" customWidth="1"/>
    <col min="2064" max="2064" width="12" style="2" customWidth="1"/>
    <col min="2065" max="2065" width="1.85546875" style="2" customWidth="1"/>
    <col min="2066" max="2066" width="11.7109375" style="2" customWidth="1"/>
    <col min="2067" max="2308" width="8.7109375" style="2"/>
    <col min="2309" max="2309" width="11.85546875" style="2" customWidth="1"/>
    <col min="2310" max="2311" width="12.7109375" style="2" customWidth="1"/>
    <col min="2312" max="2312" width="10" style="2" customWidth="1"/>
    <col min="2313" max="2313" width="8.5703125" style="2" customWidth="1"/>
    <col min="2314" max="2314" width="2.5703125" style="2" customWidth="1"/>
    <col min="2315" max="2315" width="8.85546875" style="2" customWidth="1"/>
    <col min="2316" max="2316" width="14.7109375" style="2" customWidth="1"/>
    <col min="2317" max="2317" width="12.140625" style="2" customWidth="1"/>
    <col min="2318" max="2318" width="2" style="2" customWidth="1"/>
    <col min="2319" max="2319" width="11.28515625" style="2" customWidth="1"/>
    <col min="2320" max="2320" width="12" style="2" customWidth="1"/>
    <col min="2321" max="2321" width="1.85546875" style="2" customWidth="1"/>
    <col min="2322" max="2322" width="11.7109375" style="2" customWidth="1"/>
    <col min="2323" max="2564" width="8.7109375" style="2"/>
    <col min="2565" max="2565" width="11.85546875" style="2" customWidth="1"/>
    <col min="2566" max="2567" width="12.7109375" style="2" customWidth="1"/>
    <col min="2568" max="2568" width="10" style="2" customWidth="1"/>
    <col min="2569" max="2569" width="8.5703125" style="2" customWidth="1"/>
    <col min="2570" max="2570" width="2.5703125" style="2" customWidth="1"/>
    <col min="2571" max="2571" width="8.85546875" style="2" customWidth="1"/>
    <col min="2572" max="2572" width="14.7109375" style="2" customWidth="1"/>
    <col min="2573" max="2573" width="12.140625" style="2" customWidth="1"/>
    <col min="2574" max="2574" width="2" style="2" customWidth="1"/>
    <col min="2575" max="2575" width="11.28515625" style="2" customWidth="1"/>
    <col min="2576" max="2576" width="12" style="2" customWidth="1"/>
    <col min="2577" max="2577" width="1.85546875" style="2" customWidth="1"/>
    <col min="2578" max="2578" width="11.7109375" style="2" customWidth="1"/>
    <col min="2579" max="2820" width="8.7109375" style="2"/>
    <col min="2821" max="2821" width="11.85546875" style="2" customWidth="1"/>
    <col min="2822" max="2823" width="12.7109375" style="2" customWidth="1"/>
    <col min="2824" max="2824" width="10" style="2" customWidth="1"/>
    <col min="2825" max="2825" width="8.5703125" style="2" customWidth="1"/>
    <col min="2826" max="2826" width="2.5703125" style="2" customWidth="1"/>
    <col min="2827" max="2827" width="8.85546875" style="2" customWidth="1"/>
    <col min="2828" max="2828" width="14.7109375" style="2" customWidth="1"/>
    <col min="2829" max="2829" width="12.140625" style="2" customWidth="1"/>
    <col min="2830" max="2830" width="2" style="2" customWidth="1"/>
    <col min="2831" max="2831" width="11.28515625" style="2" customWidth="1"/>
    <col min="2832" max="2832" width="12" style="2" customWidth="1"/>
    <col min="2833" max="2833" width="1.85546875" style="2" customWidth="1"/>
    <col min="2834" max="2834" width="11.7109375" style="2" customWidth="1"/>
    <col min="2835" max="3076" width="8.7109375" style="2"/>
    <col min="3077" max="3077" width="11.85546875" style="2" customWidth="1"/>
    <col min="3078" max="3079" width="12.7109375" style="2" customWidth="1"/>
    <col min="3080" max="3080" width="10" style="2" customWidth="1"/>
    <col min="3081" max="3081" width="8.5703125" style="2" customWidth="1"/>
    <col min="3082" max="3082" width="2.5703125" style="2" customWidth="1"/>
    <col min="3083" max="3083" width="8.85546875" style="2" customWidth="1"/>
    <col min="3084" max="3084" width="14.7109375" style="2" customWidth="1"/>
    <col min="3085" max="3085" width="12.140625" style="2" customWidth="1"/>
    <col min="3086" max="3086" width="2" style="2" customWidth="1"/>
    <col min="3087" max="3087" width="11.28515625" style="2" customWidth="1"/>
    <col min="3088" max="3088" width="12" style="2" customWidth="1"/>
    <col min="3089" max="3089" width="1.85546875" style="2" customWidth="1"/>
    <col min="3090" max="3090" width="11.7109375" style="2" customWidth="1"/>
    <col min="3091" max="3332" width="8.7109375" style="2"/>
    <col min="3333" max="3333" width="11.85546875" style="2" customWidth="1"/>
    <col min="3334" max="3335" width="12.7109375" style="2" customWidth="1"/>
    <col min="3336" max="3336" width="10" style="2" customWidth="1"/>
    <col min="3337" max="3337" width="8.5703125" style="2" customWidth="1"/>
    <col min="3338" max="3338" width="2.5703125" style="2" customWidth="1"/>
    <col min="3339" max="3339" width="8.85546875" style="2" customWidth="1"/>
    <col min="3340" max="3340" width="14.7109375" style="2" customWidth="1"/>
    <col min="3341" max="3341" width="12.140625" style="2" customWidth="1"/>
    <col min="3342" max="3342" width="2" style="2" customWidth="1"/>
    <col min="3343" max="3343" width="11.28515625" style="2" customWidth="1"/>
    <col min="3344" max="3344" width="12" style="2" customWidth="1"/>
    <col min="3345" max="3345" width="1.85546875" style="2" customWidth="1"/>
    <col min="3346" max="3346" width="11.7109375" style="2" customWidth="1"/>
    <col min="3347" max="3588" width="8.7109375" style="2"/>
    <col min="3589" max="3589" width="11.85546875" style="2" customWidth="1"/>
    <col min="3590" max="3591" width="12.7109375" style="2" customWidth="1"/>
    <col min="3592" max="3592" width="10" style="2" customWidth="1"/>
    <col min="3593" max="3593" width="8.5703125" style="2" customWidth="1"/>
    <col min="3594" max="3594" width="2.5703125" style="2" customWidth="1"/>
    <col min="3595" max="3595" width="8.85546875" style="2" customWidth="1"/>
    <col min="3596" max="3596" width="14.7109375" style="2" customWidth="1"/>
    <col min="3597" max="3597" width="12.140625" style="2" customWidth="1"/>
    <col min="3598" max="3598" width="2" style="2" customWidth="1"/>
    <col min="3599" max="3599" width="11.28515625" style="2" customWidth="1"/>
    <col min="3600" max="3600" width="12" style="2" customWidth="1"/>
    <col min="3601" max="3601" width="1.85546875" style="2" customWidth="1"/>
    <col min="3602" max="3602" width="11.7109375" style="2" customWidth="1"/>
    <col min="3603" max="3844" width="8.7109375" style="2"/>
    <col min="3845" max="3845" width="11.85546875" style="2" customWidth="1"/>
    <col min="3846" max="3847" width="12.7109375" style="2" customWidth="1"/>
    <col min="3848" max="3848" width="10" style="2" customWidth="1"/>
    <col min="3849" max="3849" width="8.5703125" style="2" customWidth="1"/>
    <col min="3850" max="3850" width="2.5703125" style="2" customWidth="1"/>
    <col min="3851" max="3851" width="8.85546875" style="2" customWidth="1"/>
    <col min="3852" max="3852" width="14.7109375" style="2" customWidth="1"/>
    <col min="3853" max="3853" width="12.140625" style="2" customWidth="1"/>
    <col min="3854" max="3854" width="2" style="2" customWidth="1"/>
    <col min="3855" max="3855" width="11.28515625" style="2" customWidth="1"/>
    <col min="3856" max="3856" width="12" style="2" customWidth="1"/>
    <col min="3857" max="3857" width="1.85546875" style="2" customWidth="1"/>
    <col min="3858" max="3858" width="11.7109375" style="2" customWidth="1"/>
    <col min="3859" max="4100" width="8.7109375" style="2"/>
    <col min="4101" max="4101" width="11.85546875" style="2" customWidth="1"/>
    <col min="4102" max="4103" width="12.7109375" style="2" customWidth="1"/>
    <col min="4104" max="4104" width="10" style="2" customWidth="1"/>
    <col min="4105" max="4105" width="8.5703125" style="2" customWidth="1"/>
    <col min="4106" max="4106" width="2.5703125" style="2" customWidth="1"/>
    <col min="4107" max="4107" width="8.85546875" style="2" customWidth="1"/>
    <col min="4108" max="4108" width="14.7109375" style="2" customWidth="1"/>
    <col min="4109" max="4109" width="12.140625" style="2" customWidth="1"/>
    <col min="4110" max="4110" width="2" style="2" customWidth="1"/>
    <col min="4111" max="4111" width="11.28515625" style="2" customWidth="1"/>
    <col min="4112" max="4112" width="12" style="2" customWidth="1"/>
    <col min="4113" max="4113" width="1.85546875" style="2" customWidth="1"/>
    <col min="4114" max="4114" width="11.7109375" style="2" customWidth="1"/>
    <col min="4115" max="4356" width="8.7109375" style="2"/>
    <col min="4357" max="4357" width="11.85546875" style="2" customWidth="1"/>
    <col min="4358" max="4359" width="12.7109375" style="2" customWidth="1"/>
    <col min="4360" max="4360" width="10" style="2" customWidth="1"/>
    <col min="4361" max="4361" width="8.5703125" style="2" customWidth="1"/>
    <col min="4362" max="4362" width="2.5703125" style="2" customWidth="1"/>
    <col min="4363" max="4363" width="8.85546875" style="2" customWidth="1"/>
    <col min="4364" max="4364" width="14.7109375" style="2" customWidth="1"/>
    <col min="4365" max="4365" width="12.140625" style="2" customWidth="1"/>
    <col min="4366" max="4366" width="2" style="2" customWidth="1"/>
    <col min="4367" max="4367" width="11.28515625" style="2" customWidth="1"/>
    <col min="4368" max="4368" width="12" style="2" customWidth="1"/>
    <col min="4369" max="4369" width="1.85546875" style="2" customWidth="1"/>
    <col min="4370" max="4370" width="11.7109375" style="2" customWidth="1"/>
    <col min="4371" max="4612" width="8.7109375" style="2"/>
    <col min="4613" max="4613" width="11.85546875" style="2" customWidth="1"/>
    <col min="4614" max="4615" width="12.7109375" style="2" customWidth="1"/>
    <col min="4616" max="4616" width="10" style="2" customWidth="1"/>
    <col min="4617" max="4617" width="8.5703125" style="2" customWidth="1"/>
    <col min="4618" max="4618" width="2.5703125" style="2" customWidth="1"/>
    <col min="4619" max="4619" width="8.85546875" style="2" customWidth="1"/>
    <col min="4620" max="4620" width="14.7109375" style="2" customWidth="1"/>
    <col min="4621" max="4621" width="12.140625" style="2" customWidth="1"/>
    <col min="4622" max="4622" width="2" style="2" customWidth="1"/>
    <col min="4623" max="4623" width="11.28515625" style="2" customWidth="1"/>
    <col min="4624" max="4624" width="12" style="2" customWidth="1"/>
    <col min="4625" max="4625" width="1.85546875" style="2" customWidth="1"/>
    <col min="4626" max="4626" width="11.7109375" style="2" customWidth="1"/>
    <col min="4627" max="4868" width="8.7109375" style="2"/>
    <col min="4869" max="4869" width="11.85546875" style="2" customWidth="1"/>
    <col min="4870" max="4871" width="12.7109375" style="2" customWidth="1"/>
    <col min="4872" max="4872" width="10" style="2" customWidth="1"/>
    <col min="4873" max="4873" width="8.5703125" style="2" customWidth="1"/>
    <col min="4874" max="4874" width="2.5703125" style="2" customWidth="1"/>
    <col min="4875" max="4875" width="8.85546875" style="2" customWidth="1"/>
    <col min="4876" max="4876" width="14.7109375" style="2" customWidth="1"/>
    <col min="4877" max="4877" width="12.140625" style="2" customWidth="1"/>
    <col min="4878" max="4878" width="2" style="2" customWidth="1"/>
    <col min="4879" max="4879" width="11.28515625" style="2" customWidth="1"/>
    <col min="4880" max="4880" width="12" style="2" customWidth="1"/>
    <col min="4881" max="4881" width="1.85546875" style="2" customWidth="1"/>
    <col min="4882" max="4882" width="11.7109375" style="2" customWidth="1"/>
    <col min="4883" max="5124" width="8.7109375" style="2"/>
    <col min="5125" max="5125" width="11.85546875" style="2" customWidth="1"/>
    <col min="5126" max="5127" width="12.7109375" style="2" customWidth="1"/>
    <col min="5128" max="5128" width="10" style="2" customWidth="1"/>
    <col min="5129" max="5129" width="8.5703125" style="2" customWidth="1"/>
    <col min="5130" max="5130" width="2.5703125" style="2" customWidth="1"/>
    <col min="5131" max="5131" width="8.85546875" style="2" customWidth="1"/>
    <col min="5132" max="5132" width="14.7109375" style="2" customWidth="1"/>
    <col min="5133" max="5133" width="12.140625" style="2" customWidth="1"/>
    <col min="5134" max="5134" width="2" style="2" customWidth="1"/>
    <col min="5135" max="5135" width="11.28515625" style="2" customWidth="1"/>
    <col min="5136" max="5136" width="12" style="2" customWidth="1"/>
    <col min="5137" max="5137" width="1.85546875" style="2" customWidth="1"/>
    <col min="5138" max="5138" width="11.7109375" style="2" customWidth="1"/>
    <col min="5139" max="5380" width="8.7109375" style="2"/>
    <col min="5381" max="5381" width="11.85546875" style="2" customWidth="1"/>
    <col min="5382" max="5383" width="12.7109375" style="2" customWidth="1"/>
    <col min="5384" max="5384" width="10" style="2" customWidth="1"/>
    <col min="5385" max="5385" width="8.5703125" style="2" customWidth="1"/>
    <col min="5386" max="5386" width="2.5703125" style="2" customWidth="1"/>
    <col min="5387" max="5387" width="8.85546875" style="2" customWidth="1"/>
    <col min="5388" max="5388" width="14.7109375" style="2" customWidth="1"/>
    <col min="5389" max="5389" width="12.140625" style="2" customWidth="1"/>
    <col min="5390" max="5390" width="2" style="2" customWidth="1"/>
    <col min="5391" max="5391" width="11.28515625" style="2" customWidth="1"/>
    <col min="5392" max="5392" width="12" style="2" customWidth="1"/>
    <col min="5393" max="5393" width="1.85546875" style="2" customWidth="1"/>
    <col min="5394" max="5394" width="11.7109375" style="2" customWidth="1"/>
    <col min="5395" max="5636" width="8.7109375" style="2"/>
    <col min="5637" max="5637" width="11.85546875" style="2" customWidth="1"/>
    <col min="5638" max="5639" width="12.7109375" style="2" customWidth="1"/>
    <col min="5640" max="5640" width="10" style="2" customWidth="1"/>
    <col min="5641" max="5641" width="8.5703125" style="2" customWidth="1"/>
    <col min="5642" max="5642" width="2.5703125" style="2" customWidth="1"/>
    <col min="5643" max="5643" width="8.85546875" style="2" customWidth="1"/>
    <col min="5644" max="5644" width="14.7109375" style="2" customWidth="1"/>
    <col min="5645" max="5645" width="12.140625" style="2" customWidth="1"/>
    <col min="5646" max="5646" width="2" style="2" customWidth="1"/>
    <col min="5647" max="5647" width="11.28515625" style="2" customWidth="1"/>
    <col min="5648" max="5648" width="12" style="2" customWidth="1"/>
    <col min="5649" max="5649" width="1.85546875" style="2" customWidth="1"/>
    <col min="5650" max="5650" width="11.7109375" style="2" customWidth="1"/>
    <col min="5651" max="5892" width="8.7109375" style="2"/>
    <col min="5893" max="5893" width="11.85546875" style="2" customWidth="1"/>
    <col min="5894" max="5895" width="12.7109375" style="2" customWidth="1"/>
    <col min="5896" max="5896" width="10" style="2" customWidth="1"/>
    <col min="5897" max="5897" width="8.5703125" style="2" customWidth="1"/>
    <col min="5898" max="5898" width="2.5703125" style="2" customWidth="1"/>
    <col min="5899" max="5899" width="8.85546875" style="2" customWidth="1"/>
    <col min="5900" max="5900" width="14.7109375" style="2" customWidth="1"/>
    <col min="5901" max="5901" width="12.140625" style="2" customWidth="1"/>
    <col min="5902" max="5902" width="2" style="2" customWidth="1"/>
    <col min="5903" max="5903" width="11.28515625" style="2" customWidth="1"/>
    <col min="5904" max="5904" width="12" style="2" customWidth="1"/>
    <col min="5905" max="5905" width="1.85546875" style="2" customWidth="1"/>
    <col min="5906" max="5906" width="11.7109375" style="2" customWidth="1"/>
    <col min="5907" max="6148" width="8.7109375" style="2"/>
    <col min="6149" max="6149" width="11.85546875" style="2" customWidth="1"/>
    <col min="6150" max="6151" width="12.7109375" style="2" customWidth="1"/>
    <col min="6152" max="6152" width="10" style="2" customWidth="1"/>
    <col min="6153" max="6153" width="8.5703125" style="2" customWidth="1"/>
    <col min="6154" max="6154" width="2.5703125" style="2" customWidth="1"/>
    <col min="6155" max="6155" width="8.85546875" style="2" customWidth="1"/>
    <col min="6156" max="6156" width="14.7109375" style="2" customWidth="1"/>
    <col min="6157" max="6157" width="12.140625" style="2" customWidth="1"/>
    <col min="6158" max="6158" width="2" style="2" customWidth="1"/>
    <col min="6159" max="6159" width="11.28515625" style="2" customWidth="1"/>
    <col min="6160" max="6160" width="12" style="2" customWidth="1"/>
    <col min="6161" max="6161" width="1.85546875" style="2" customWidth="1"/>
    <col min="6162" max="6162" width="11.7109375" style="2" customWidth="1"/>
    <col min="6163" max="6404" width="8.7109375" style="2"/>
    <col min="6405" max="6405" width="11.85546875" style="2" customWidth="1"/>
    <col min="6406" max="6407" width="12.7109375" style="2" customWidth="1"/>
    <col min="6408" max="6408" width="10" style="2" customWidth="1"/>
    <col min="6409" max="6409" width="8.5703125" style="2" customWidth="1"/>
    <col min="6410" max="6410" width="2.5703125" style="2" customWidth="1"/>
    <col min="6411" max="6411" width="8.85546875" style="2" customWidth="1"/>
    <col min="6412" max="6412" width="14.7109375" style="2" customWidth="1"/>
    <col min="6413" max="6413" width="12.140625" style="2" customWidth="1"/>
    <col min="6414" max="6414" width="2" style="2" customWidth="1"/>
    <col min="6415" max="6415" width="11.28515625" style="2" customWidth="1"/>
    <col min="6416" max="6416" width="12" style="2" customWidth="1"/>
    <col min="6417" max="6417" width="1.85546875" style="2" customWidth="1"/>
    <col min="6418" max="6418" width="11.7109375" style="2" customWidth="1"/>
    <col min="6419" max="6660" width="8.7109375" style="2"/>
    <col min="6661" max="6661" width="11.85546875" style="2" customWidth="1"/>
    <col min="6662" max="6663" width="12.7109375" style="2" customWidth="1"/>
    <col min="6664" max="6664" width="10" style="2" customWidth="1"/>
    <col min="6665" max="6665" width="8.5703125" style="2" customWidth="1"/>
    <col min="6666" max="6666" width="2.5703125" style="2" customWidth="1"/>
    <col min="6667" max="6667" width="8.85546875" style="2" customWidth="1"/>
    <col min="6668" max="6668" width="14.7109375" style="2" customWidth="1"/>
    <col min="6669" max="6669" width="12.140625" style="2" customWidth="1"/>
    <col min="6670" max="6670" width="2" style="2" customWidth="1"/>
    <col min="6671" max="6671" width="11.28515625" style="2" customWidth="1"/>
    <col min="6672" max="6672" width="12" style="2" customWidth="1"/>
    <col min="6673" max="6673" width="1.85546875" style="2" customWidth="1"/>
    <col min="6674" max="6674" width="11.7109375" style="2" customWidth="1"/>
    <col min="6675" max="6916" width="8.7109375" style="2"/>
    <col min="6917" max="6917" width="11.85546875" style="2" customWidth="1"/>
    <col min="6918" max="6919" width="12.7109375" style="2" customWidth="1"/>
    <col min="6920" max="6920" width="10" style="2" customWidth="1"/>
    <col min="6921" max="6921" width="8.5703125" style="2" customWidth="1"/>
    <col min="6922" max="6922" width="2.5703125" style="2" customWidth="1"/>
    <col min="6923" max="6923" width="8.85546875" style="2" customWidth="1"/>
    <col min="6924" max="6924" width="14.7109375" style="2" customWidth="1"/>
    <col min="6925" max="6925" width="12.140625" style="2" customWidth="1"/>
    <col min="6926" max="6926" width="2" style="2" customWidth="1"/>
    <col min="6927" max="6927" width="11.28515625" style="2" customWidth="1"/>
    <col min="6928" max="6928" width="12" style="2" customWidth="1"/>
    <col min="6929" max="6929" width="1.85546875" style="2" customWidth="1"/>
    <col min="6930" max="6930" width="11.7109375" style="2" customWidth="1"/>
    <col min="6931" max="7172" width="8.7109375" style="2"/>
    <col min="7173" max="7173" width="11.85546875" style="2" customWidth="1"/>
    <col min="7174" max="7175" width="12.7109375" style="2" customWidth="1"/>
    <col min="7176" max="7176" width="10" style="2" customWidth="1"/>
    <col min="7177" max="7177" width="8.5703125" style="2" customWidth="1"/>
    <col min="7178" max="7178" width="2.5703125" style="2" customWidth="1"/>
    <col min="7179" max="7179" width="8.85546875" style="2" customWidth="1"/>
    <col min="7180" max="7180" width="14.7109375" style="2" customWidth="1"/>
    <col min="7181" max="7181" width="12.140625" style="2" customWidth="1"/>
    <col min="7182" max="7182" width="2" style="2" customWidth="1"/>
    <col min="7183" max="7183" width="11.28515625" style="2" customWidth="1"/>
    <col min="7184" max="7184" width="12" style="2" customWidth="1"/>
    <col min="7185" max="7185" width="1.85546875" style="2" customWidth="1"/>
    <col min="7186" max="7186" width="11.7109375" style="2" customWidth="1"/>
    <col min="7187" max="7428" width="8.7109375" style="2"/>
    <col min="7429" max="7429" width="11.85546875" style="2" customWidth="1"/>
    <col min="7430" max="7431" width="12.7109375" style="2" customWidth="1"/>
    <col min="7432" max="7432" width="10" style="2" customWidth="1"/>
    <col min="7433" max="7433" width="8.5703125" style="2" customWidth="1"/>
    <col min="7434" max="7434" width="2.5703125" style="2" customWidth="1"/>
    <col min="7435" max="7435" width="8.85546875" style="2" customWidth="1"/>
    <col min="7436" max="7436" width="14.7109375" style="2" customWidth="1"/>
    <col min="7437" max="7437" width="12.140625" style="2" customWidth="1"/>
    <col min="7438" max="7438" width="2" style="2" customWidth="1"/>
    <col min="7439" max="7439" width="11.28515625" style="2" customWidth="1"/>
    <col min="7440" max="7440" width="12" style="2" customWidth="1"/>
    <col min="7441" max="7441" width="1.85546875" style="2" customWidth="1"/>
    <col min="7442" max="7442" width="11.7109375" style="2" customWidth="1"/>
    <col min="7443" max="7684" width="8.7109375" style="2"/>
    <col min="7685" max="7685" width="11.85546875" style="2" customWidth="1"/>
    <col min="7686" max="7687" width="12.7109375" style="2" customWidth="1"/>
    <col min="7688" max="7688" width="10" style="2" customWidth="1"/>
    <col min="7689" max="7689" width="8.5703125" style="2" customWidth="1"/>
    <col min="7690" max="7690" width="2.5703125" style="2" customWidth="1"/>
    <col min="7691" max="7691" width="8.85546875" style="2" customWidth="1"/>
    <col min="7692" max="7692" width="14.7109375" style="2" customWidth="1"/>
    <col min="7693" max="7693" width="12.140625" style="2" customWidth="1"/>
    <col min="7694" max="7694" width="2" style="2" customWidth="1"/>
    <col min="7695" max="7695" width="11.28515625" style="2" customWidth="1"/>
    <col min="7696" max="7696" width="12" style="2" customWidth="1"/>
    <col min="7697" max="7697" width="1.85546875" style="2" customWidth="1"/>
    <col min="7698" max="7698" width="11.7109375" style="2" customWidth="1"/>
    <col min="7699" max="7940" width="8.7109375" style="2"/>
    <col min="7941" max="7941" width="11.85546875" style="2" customWidth="1"/>
    <col min="7942" max="7943" width="12.7109375" style="2" customWidth="1"/>
    <col min="7944" max="7944" width="10" style="2" customWidth="1"/>
    <col min="7945" max="7945" width="8.5703125" style="2" customWidth="1"/>
    <col min="7946" max="7946" width="2.5703125" style="2" customWidth="1"/>
    <col min="7947" max="7947" width="8.85546875" style="2" customWidth="1"/>
    <col min="7948" max="7948" width="14.7109375" style="2" customWidth="1"/>
    <col min="7949" max="7949" width="12.140625" style="2" customWidth="1"/>
    <col min="7950" max="7950" width="2" style="2" customWidth="1"/>
    <col min="7951" max="7951" width="11.28515625" style="2" customWidth="1"/>
    <col min="7952" max="7952" width="12" style="2" customWidth="1"/>
    <col min="7953" max="7953" width="1.85546875" style="2" customWidth="1"/>
    <col min="7954" max="7954" width="11.7109375" style="2" customWidth="1"/>
    <col min="7955" max="8196" width="8.7109375" style="2"/>
    <col min="8197" max="8197" width="11.85546875" style="2" customWidth="1"/>
    <col min="8198" max="8199" width="12.7109375" style="2" customWidth="1"/>
    <col min="8200" max="8200" width="10" style="2" customWidth="1"/>
    <col min="8201" max="8201" width="8.5703125" style="2" customWidth="1"/>
    <col min="8202" max="8202" width="2.5703125" style="2" customWidth="1"/>
    <col min="8203" max="8203" width="8.85546875" style="2" customWidth="1"/>
    <col min="8204" max="8204" width="14.7109375" style="2" customWidth="1"/>
    <col min="8205" max="8205" width="12.140625" style="2" customWidth="1"/>
    <col min="8206" max="8206" width="2" style="2" customWidth="1"/>
    <col min="8207" max="8207" width="11.28515625" style="2" customWidth="1"/>
    <col min="8208" max="8208" width="12" style="2" customWidth="1"/>
    <col min="8209" max="8209" width="1.85546875" style="2" customWidth="1"/>
    <col min="8210" max="8210" width="11.7109375" style="2" customWidth="1"/>
    <col min="8211" max="8452" width="8.7109375" style="2"/>
    <col min="8453" max="8453" width="11.85546875" style="2" customWidth="1"/>
    <col min="8454" max="8455" width="12.7109375" style="2" customWidth="1"/>
    <col min="8456" max="8456" width="10" style="2" customWidth="1"/>
    <col min="8457" max="8457" width="8.5703125" style="2" customWidth="1"/>
    <col min="8458" max="8458" width="2.5703125" style="2" customWidth="1"/>
    <col min="8459" max="8459" width="8.85546875" style="2" customWidth="1"/>
    <col min="8460" max="8460" width="14.7109375" style="2" customWidth="1"/>
    <col min="8461" max="8461" width="12.140625" style="2" customWidth="1"/>
    <col min="8462" max="8462" width="2" style="2" customWidth="1"/>
    <col min="8463" max="8463" width="11.28515625" style="2" customWidth="1"/>
    <col min="8464" max="8464" width="12" style="2" customWidth="1"/>
    <col min="8465" max="8465" width="1.85546875" style="2" customWidth="1"/>
    <col min="8466" max="8466" width="11.7109375" style="2" customWidth="1"/>
    <col min="8467" max="8708" width="8.7109375" style="2"/>
    <col min="8709" max="8709" width="11.85546875" style="2" customWidth="1"/>
    <col min="8710" max="8711" width="12.7109375" style="2" customWidth="1"/>
    <col min="8712" max="8712" width="10" style="2" customWidth="1"/>
    <col min="8713" max="8713" width="8.5703125" style="2" customWidth="1"/>
    <col min="8714" max="8714" width="2.5703125" style="2" customWidth="1"/>
    <col min="8715" max="8715" width="8.85546875" style="2" customWidth="1"/>
    <col min="8716" max="8716" width="14.7109375" style="2" customWidth="1"/>
    <col min="8717" max="8717" width="12.140625" style="2" customWidth="1"/>
    <col min="8718" max="8718" width="2" style="2" customWidth="1"/>
    <col min="8719" max="8719" width="11.28515625" style="2" customWidth="1"/>
    <col min="8720" max="8720" width="12" style="2" customWidth="1"/>
    <col min="8721" max="8721" width="1.85546875" style="2" customWidth="1"/>
    <col min="8722" max="8722" width="11.7109375" style="2" customWidth="1"/>
    <col min="8723" max="8964" width="8.7109375" style="2"/>
    <col min="8965" max="8965" width="11.85546875" style="2" customWidth="1"/>
    <col min="8966" max="8967" width="12.7109375" style="2" customWidth="1"/>
    <col min="8968" max="8968" width="10" style="2" customWidth="1"/>
    <col min="8969" max="8969" width="8.5703125" style="2" customWidth="1"/>
    <col min="8970" max="8970" width="2.5703125" style="2" customWidth="1"/>
    <col min="8971" max="8971" width="8.85546875" style="2" customWidth="1"/>
    <col min="8972" max="8972" width="14.7109375" style="2" customWidth="1"/>
    <col min="8973" max="8973" width="12.140625" style="2" customWidth="1"/>
    <col min="8974" max="8974" width="2" style="2" customWidth="1"/>
    <col min="8975" max="8975" width="11.28515625" style="2" customWidth="1"/>
    <col min="8976" max="8976" width="12" style="2" customWidth="1"/>
    <col min="8977" max="8977" width="1.85546875" style="2" customWidth="1"/>
    <col min="8978" max="8978" width="11.7109375" style="2" customWidth="1"/>
    <col min="8979" max="9220" width="8.7109375" style="2"/>
    <col min="9221" max="9221" width="11.85546875" style="2" customWidth="1"/>
    <col min="9222" max="9223" width="12.7109375" style="2" customWidth="1"/>
    <col min="9224" max="9224" width="10" style="2" customWidth="1"/>
    <col min="9225" max="9225" width="8.5703125" style="2" customWidth="1"/>
    <col min="9226" max="9226" width="2.5703125" style="2" customWidth="1"/>
    <col min="9227" max="9227" width="8.85546875" style="2" customWidth="1"/>
    <col min="9228" max="9228" width="14.7109375" style="2" customWidth="1"/>
    <col min="9229" max="9229" width="12.140625" style="2" customWidth="1"/>
    <col min="9230" max="9230" width="2" style="2" customWidth="1"/>
    <col min="9231" max="9231" width="11.28515625" style="2" customWidth="1"/>
    <col min="9232" max="9232" width="12" style="2" customWidth="1"/>
    <col min="9233" max="9233" width="1.85546875" style="2" customWidth="1"/>
    <col min="9234" max="9234" width="11.7109375" style="2" customWidth="1"/>
    <col min="9235" max="9476" width="8.7109375" style="2"/>
    <col min="9477" max="9477" width="11.85546875" style="2" customWidth="1"/>
    <col min="9478" max="9479" width="12.7109375" style="2" customWidth="1"/>
    <col min="9480" max="9480" width="10" style="2" customWidth="1"/>
    <col min="9481" max="9481" width="8.5703125" style="2" customWidth="1"/>
    <col min="9482" max="9482" width="2.5703125" style="2" customWidth="1"/>
    <col min="9483" max="9483" width="8.85546875" style="2" customWidth="1"/>
    <col min="9484" max="9484" width="14.7109375" style="2" customWidth="1"/>
    <col min="9485" max="9485" width="12.140625" style="2" customWidth="1"/>
    <col min="9486" max="9486" width="2" style="2" customWidth="1"/>
    <col min="9487" max="9487" width="11.28515625" style="2" customWidth="1"/>
    <col min="9488" max="9488" width="12" style="2" customWidth="1"/>
    <col min="9489" max="9489" width="1.85546875" style="2" customWidth="1"/>
    <col min="9490" max="9490" width="11.7109375" style="2" customWidth="1"/>
    <col min="9491" max="9732" width="8.7109375" style="2"/>
    <col min="9733" max="9733" width="11.85546875" style="2" customWidth="1"/>
    <col min="9734" max="9735" width="12.7109375" style="2" customWidth="1"/>
    <col min="9736" max="9736" width="10" style="2" customWidth="1"/>
    <col min="9737" max="9737" width="8.5703125" style="2" customWidth="1"/>
    <col min="9738" max="9738" width="2.5703125" style="2" customWidth="1"/>
    <col min="9739" max="9739" width="8.85546875" style="2" customWidth="1"/>
    <col min="9740" max="9740" width="14.7109375" style="2" customWidth="1"/>
    <col min="9741" max="9741" width="12.140625" style="2" customWidth="1"/>
    <col min="9742" max="9742" width="2" style="2" customWidth="1"/>
    <col min="9743" max="9743" width="11.28515625" style="2" customWidth="1"/>
    <col min="9744" max="9744" width="12" style="2" customWidth="1"/>
    <col min="9745" max="9745" width="1.85546875" style="2" customWidth="1"/>
    <col min="9746" max="9746" width="11.7109375" style="2" customWidth="1"/>
    <col min="9747" max="9988" width="8.7109375" style="2"/>
    <col min="9989" max="9989" width="11.85546875" style="2" customWidth="1"/>
    <col min="9990" max="9991" width="12.7109375" style="2" customWidth="1"/>
    <col min="9992" max="9992" width="10" style="2" customWidth="1"/>
    <col min="9993" max="9993" width="8.5703125" style="2" customWidth="1"/>
    <col min="9994" max="9994" width="2.5703125" style="2" customWidth="1"/>
    <col min="9995" max="9995" width="8.85546875" style="2" customWidth="1"/>
    <col min="9996" max="9996" width="14.7109375" style="2" customWidth="1"/>
    <col min="9997" max="9997" width="12.140625" style="2" customWidth="1"/>
    <col min="9998" max="9998" width="2" style="2" customWidth="1"/>
    <col min="9999" max="9999" width="11.28515625" style="2" customWidth="1"/>
    <col min="10000" max="10000" width="12" style="2" customWidth="1"/>
    <col min="10001" max="10001" width="1.85546875" style="2" customWidth="1"/>
    <col min="10002" max="10002" width="11.7109375" style="2" customWidth="1"/>
    <col min="10003" max="10244" width="8.7109375" style="2"/>
    <col min="10245" max="10245" width="11.85546875" style="2" customWidth="1"/>
    <col min="10246" max="10247" width="12.7109375" style="2" customWidth="1"/>
    <col min="10248" max="10248" width="10" style="2" customWidth="1"/>
    <col min="10249" max="10249" width="8.5703125" style="2" customWidth="1"/>
    <col min="10250" max="10250" width="2.5703125" style="2" customWidth="1"/>
    <col min="10251" max="10251" width="8.85546875" style="2" customWidth="1"/>
    <col min="10252" max="10252" width="14.7109375" style="2" customWidth="1"/>
    <col min="10253" max="10253" width="12.140625" style="2" customWidth="1"/>
    <col min="10254" max="10254" width="2" style="2" customWidth="1"/>
    <col min="10255" max="10255" width="11.28515625" style="2" customWidth="1"/>
    <col min="10256" max="10256" width="12" style="2" customWidth="1"/>
    <col min="10257" max="10257" width="1.85546875" style="2" customWidth="1"/>
    <col min="10258" max="10258" width="11.7109375" style="2" customWidth="1"/>
    <col min="10259" max="10500" width="8.7109375" style="2"/>
    <col min="10501" max="10501" width="11.85546875" style="2" customWidth="1"/>
    <col min="10502" max="10503" width="12.7109375" style="2" customWidth="1"/>
    <col min="10504" max="10504" width="10" style="2" customWidth="1"/>
    <col min="10505" max="10505" width="8.5703125" style="2" customWidth="1"/>
    <col min="10506" max="10506" width="2.5703125" style="2" customWidth="1"/>
    <col min="10507" max="10507" width="8.85546875" style="2" customWidth="1"/>
    <col min="10508" max="10508" width="14.7109375" style="2" customWidth="1"/>
    <col min="10509" max="10509" width="12.140625" style="2" customWidth="1"/>
    <col min="10510" max="10510" width="2" style="2" customWidth="1"/>
    <col min="10511" max="10511" width="11.28515625" style="2" customWidth="1"/>
    <col min="10512" max="10512" width="12" style="2" customWidth="1"/>
    <col min="10513" max="10513" width="1.85546875" style="2" customWidth="1"/>
    <col min="10514" max="10514" width="11.7109375" style="2" customWidth="1"/>
    <col min="10515" max="10756" width="8.7109375" style="2"/>
    <col min="10757" max="10757" width="11.85546875" style="2" customWidth="1"/>
    <col min="10758" max="10759" width="12.7109375" style="2" customWidth="1"/>
    <col min="10760" max="10760" width="10" style="2" customWidth="1"/>
    <col min="10761" max="10761" width="8.5703125" style="2" customWidth="1"/>
    <col min="10762" max="10762" width="2.5703125" style="2" customWidth="1"/>
    <col min="10763" max="10763" width="8.85546875" style="2" customWidth="1"/>
    <col min="10764" max="10764" width="14.7109375" style="2" customWidth="1"/>
    <col min="10765" max="10765" width="12.140625" style="2" customWidth="1"/>
    <col min="10766" max="10766" width="2" style="2" customWidth="1"/>
    <col min="10767" max="10767" width="11.28515625" style="2" customWidth="1"/>
    <col min="10768" max="10768" width="12" style="2" customWidth="1"/>
    <col min="10769" max="10769" width="1.85546875" style="2" customWidth="1"/>
    <col min="10770" max="10770" width="11.7109375" style="2" customWidth="1"/>
    <col min="10771" max="11012" width="8.7109375" style="2"/>
    <col min="11013" max="11013" width="11.85546875" style="2" customWidth="1"/>
    <col min="11014" max="11015" width="12.7109375" style="2" customWidth="1"/>
    <col min="11016" max="11016" width="10" style="2" customWidth="1"/>
    <col min="11017" max="11017" width="8.5703125" style="2" customWidth="1"/>
    <col min="11018" max="11018" width="2.5703125" style="2" customWidth="1"/>
    <col min="11019" max="11019" width="8.85546875" style="2" customWidth="1"/>
    <col min="11020" max="11020" width="14.7109375" style="2" customWidth="1"/>
    <col min="11021" max="11021" width="12.140625" style="2" customWidth="1"/>
    <col min="11022" max="11022" width="2" style="2" customWidth="1"/>
    <col min="11023" max="11023" width="11.28515625" style="2" customWidth="1"/>
    <col min="11024" max="11024" width="12" style="2" customWidth="1"/>
    <col min="11025" max="11025" width="1.85546875" style="2" customWidth="1"/>
    <col min="11026" max="11026" width="11.7109375" style="2" customWidth="1"/>
    <col min="11027" max="11268" width="8.7109375" style="2"/>
    <col min="11269" max="11269" width="11.85546875" style="2" customWidth="1"/>
    <col min="11270" max="11271" width="12.7109375" style="2" customWidth="1"/>
    <col min="11272" max="11272" width="10" style="2" customWidth="1"/>
    <col min="11273" max="11273" width="8.5703125" style="2" customWidth="1"/>
    <col min="11274" max="11274" width="2.5703125" style="2" customWidth="1"/>
    <col min="11275" max="11275" width="8.85546875" style="2" customWidth="1"/>
    <col min="11276" max="11276" width="14.7109375" style="2" customWidth="1"/>
    <col min="11277" max="11277" width="12.140625" style="2" customWidth="1"/>
    <col min="11278" max="11278" width="2" style="2" customWidth="1"/>
    <col min="11279" max="11279" width="11.28515625" style="2" customWidth="1"/>
    <col min="11280" max="11280" width="12" style="2" customWidth="1"/>
    <col min="11281" max="11281" width="1.85546875" style="2" customWidth="1"/>
    <col min="11282" max="11282" width="11.7109375" style="2" customWidth="1"/>
    <col min="11283" max="11524" width="8.7109375" style="2"/>
    <col min="11525" max="11525" width="11.85546875" style="2" customWidth="1"/>
    <col min="11526" max="11527" width="12.7109375" style="2" customWidth="1"/>
    <col min="11528" max="11528" width="10" style="2" customWidth="1"/>
    <col min="11529" max="11529" width="8.5703125" style="2" customWidth="1"/>
    <col min="11530" max="11530" width="2.5703125" style="2" customWidth="1"/>
    <col min="11531" max="11531" width="8.85546875" style="2" customWidth="1"/>
    <col min="11532" max="11532" width="14.7109375" style="2" customWidth="1"/>
    <col min="11533" max="11533" width="12.140625" style="2" customWidth="1"/>
    <col min="11534" max="11534" width="2" style="2" customWidth="1"/>
    <col min="11535" max="11535" width="11.28515625" style="2" customWidth="1"/>
    <col min="11536" max="11536" width="12" style="2" customWidth="1"/>
    <col min="11537" max="11537" width="1.85546875" style="2" customWidth="1"/>
    <col min="11538" max="11538" width="11.7109375" style="2" customWidth="1"/>
    <col min="11539" max="11780" width="8.7109375" style="2"/>
    <col min="11781" max="11781" width="11.85546875" style="2" customWidth="1"/>
    <col min="11782" max="11783" width="12.7109375" style="2" customWidth="1"/>
    <col min="11784" max="11784" width="10" style="2" customWidth="1"/>
    <col min="11785" max="11785" width="8.5703125" style="2" customWidth="1"/>
    <col min="11786" max="11786" width="2.5703125" style="2" customWidth="1"/>
    <col min="11787" max="11787" width="8.85546875" style="2" customWidth="1"/>
    <col min="11788" max="11788" width="14.7109375" style="2" customWidth="1"/>
    <col min="11789" max="11789" width="12.140625" style="2" customWidth="1"/>
    <col min="11790" max="11790" width="2" style="2" customWidth="1"/>
    <col min="11791" max="11791" width="11.28515625" style="2" customWidth="1"/>
    <col min="11792" max="11792" width="12" style="2" customWidth="1"/>
    <col min="11793" max="11793" width="1.85546875" style="2" customWidth="1"/>
    <col min="11794" max="11794" width="11.7109375" style="2" customWidth="1"/>
    <col min="11795" max="12036" width="8.7109375" style="2"/>
    <col min="12037" max="12037" width="11.85546875" style="2" customWidth="1"/>
    <col min="12038" max="12039" width="12.7109375" style="2" customWidth="1"/>
    <col min="12040" max="12040" width="10" style="2" customWidth="1"/>
    <col min="12041" max="12041" width="8.5703125" style="2" customWidth="1"/>
    <col min="12042" max="12042" width="2.5703125" style="2" customWidth="1"/>
    <col min="12043" max="12043" width="8.85546875" style="2" customWidth="1"/>
    <col min="12044" max="12044" width="14.7109375" style="2" customWidth="1"/>
    <col min="12045" max="12045" width="12.140625" style="2" customWidth="1"/>
    <col min="12046" max="12046" width="2" style="2" customWidth="1"/>
    <col min="12047" max="12047" width="11.28515625" style="2" customWidth="1"/>
    <col min="12048" max="12048" width="12" style="2" customWidth="1"/>
    <col min="12049" max="12049" width="1.85546875" style="2" customWidth="1"/>
    <col min="12050" max="12050" width="11.7109375" style="2" customWidth="1"/>
    <col min="12051" max="12292" width="8.7109375" style="2"/>
    <col min="12293" max="12293" width="11.85546875" style="2" customWidth="1"/>
    <col min="12294" max="12295" width="12.7109375" style="2" customWidth="1"/>
    <col min="12296" max="12296" width="10" style="2" customWidth="1"/>
    <col min="12297" max="12297" width="8.5703125" style="2" customWidth="1"/>
    <col min="12298" max="12298" width="2.5703125" style="2" customWidth="1"/>
    <col min="12299" max="12299" width="8.85546875" style="2" customWidth="1"/>
    <col min="12300" max="12300" width="14.7109375" style="2" customWidth="1"/>
    <col min="12301" max="12301" width="12.140625" style="2" customWidth="1"/>
    <col min="12302" max="12302" width="2" style="2" customWidth="1"/>
    <col min="12303" max="12303" width="11.28515625" style="2" customWidth="1"/>
    <col min="12304" max="12304" width="12" style="2" customWidth="1"/>
    <col min="12305" max="12305" width="1.85546875" style="2" customWidth="1"/>
    <col min="12306" max="12306" width="11.7109375" style="2" customWidth="1"/>
    <col min="12307" max="12548" width="8.7109375" style="2"/>
    <col min="12549" max="12549" width="11.85546875" style="2" customWidth="1"/>
    <col min="12550" max="12551" width="12.7109375" style="2" customWidth="1"/>
    <col min="12552" max="12552" width="10" style="2" customWidth="1"/>
    <col min="12553" max="12553" width="8.5703125" style="2" customWidth="1"/>
    <col min="12554" max="12554" width="2.5703125" style="2" customWidth="1"/>
    <col min="12555" max="12555" width="8.85546875" style="2" customWidth="1"/>
    <col min="12556" max="12556" width="14.7109375" style="2" customWidth="1"/>
    <col min="12557" max="12557" width="12.140625" style="2" customWidth="1"/>
    <col min="12558" max="12558" width="2" style="2" customWidth="1"/>
    <col min="12559" max="12559" width="11.28515625" style="2" customWidth="1"/>
    <col min="12560" max="12560" width="12" style="2" customWidth="1"/>
    <col min="12561" max="12561" width="1.85546875" style="2" customWidth="1"/>
    <col min="12562" max="12562" width="11.7109375" style="2" customWidth="1"/>
    <col min="12563" max="12804" width="8.7109375" style="2"/>
    <col min="12805" max="12805" width="11.85546875" style="2" customWidth="1"/>
    <col min="12806" max="12807" width="12.7109375" style="2" customWidth="1"/>
    <col min="12808" max="12808" width="10" style="2" customWidth="1"/>
    <col min="12809" max="12809" width="8.5703125" style="2" customWidth="1"/>
    <col min="12810" max="12810" width="2.5703125" style="2" customWidth="1"/>
    <col min="12811" max="12811" width="8.85546875" style="2" customWidth="1"/>
    <col min="12812" max="12812" width="14.7109375" style="2" customWidth="1"/>
    <col min="12813" max="12813" width="12.140625" style="2" customWidth="1"/>
    <col min="12814" max="12814" width="2" style="2" customWidth="1"/>
    <col min="12815" max="12815" width="11.28515625" style="2" customWidth="1"/>
    <col min="12816" max="12816" width="12" style="2" customWidth="1"/>
    <col min="12817" max="12817" width="1.85546875" style="2" customWidth="1"/>
    <col min="12818" max="12818" width="11.7109375" style="2" customWidth="1"/>
    <col min="12819" max="13060" width="8.7109375" style="2"/>
    <col min="13061" max="13061" width="11.85546875" style="2" customWidth="1"/>
    <col min="13062" max="13063" width="12.7109375" style="2" customWidth="1"/>
    <col min="13064" max="13064" width="10" style="2" customWidth="1"/>
    <col min="13065" max="13065" width="8.5703125" style="2" customWidth="1"/>
    <col min="13066" max="13066" width="2.5703125" style="2" customWidth="1"/>
    <col min="13067" max="13067" width="8.85546875" style="2" customWidth="1"/>
    <col min="13068" max="13068" width="14.7109375" style="2" customWidth="1"/>
    <col min="13069" max="13069" width="12.140625" style="2" customWidth="1"/>
    <col min="13070" max="13070" width="2" style="2" customWidth="1"/>
    <col min="13071" max="13071" width="11.28515625" style="2" customWidth="1"/>
    <col min="13072" max="13072" width="12" style="2" customWidth="1"/>
    <col min="13073" max="13073" width="1.85546875" style="2" customWidth="1"/>
    <col min="13074" max="13074" width="11.7109375" style="2" customWidth="1"/>
    <col min="13075" max="13316" width="8.7109375" style="2"/>
    <col min="13317" max="13317" width="11.85546875" style="2" customWidth="1"/>
    <col min="13318" max="13319" width="12.7109375" style="2" customWidth="1"/>
    <col min="13320" max="13320" width="10" style="2" customWidth="1"/>
    <col min="13321" max="13321" width="8.5703125" style="2" customWidth="1"/>
    <col min="13322" max="13322" width="2.5703125" style="2" customWidth="1"/>
    <col min="13323" max="13323" width="8.85546875" style="2" customWidth="1"/>
    <col min="13324" max="13324" width="14.7109375" style="2" customWidth="1"/>
    <col min="13325" max="13325" width="12.140625" style="2" customWidth="1"/>
    <col min="13326" max="13326" width="2" style="2" customWidth="1"/>
    <col min="13327" max="13327" width="11.28515625" style="2" customWidth="1"/>
    <col min="13328" max="13328" width="12" style="2" customWidth="1"/>
    <col min="13329" max="13329" width="1.85546875" style="2" customWidth="1"/>
    <col min="13330" max="13330" width="11.7109375" style="2" customWidth="1"/>
    <col min="13331" max="13572" width="8.7109375" style="2"/>
    <col min="13573" max="13573" width="11.85546875" style="2" customWidth="1"/>
    <col min="13574" max="13575" width="12.7109375" style="2" customWidth="1"/>
    <col min="13576" max="13576" width="10" style="2" customWidth="1"/>
    <col min="13577" max="13577" width="8.5703125" style="2" customWidth="1"/>
    <col min="13578" max="13578" width="2.5703125" style="2" customWidth="1"/>
    <col min="13579" max="13579" width="8.85546875" style="2" customWidth="1"/>
    <col min="13580" max="13580" width="14.7109375" style="2" customWidth="1"/>
    <col min="13581" max="13581" width="12.140625" style="2" customWidth="1"/>
    <col min="13582" max="13582" width="2" style="2" customWidth="1"/>
    <col min="13583" max="13583" width="11.28515625" style="2" customWidth="1"/>
    <col min="13584" max="13584" width="12" style="2" customWidth="1"/>
    <col min="13585" max="13585" width="1.85546875" style="2" customWidth="1"/>
    <col min="13586" max="13586" width="11.7109375" style="2" customWidth="1"/>
    <col min="13587" max="13828" width="8.7109375" style="2"/>
    <col min="13829" max="13829" width="11.85546875" style="2" customWidth="1"/>
    <col min="13830" max="13831" width="12.7109375" style="2" customWidth="1"/>
    <col min="13832" max="13832" width="10" style="2" customWidth="1"/>
    <col min="13833" max="13833" width="8.5703125" style="2" customWidth="1"/>
    <col min="13834" max="13834" width="2.5703125" style="2" customWidth="1"/>
    <col min="13835" max="13835" width="8.85546875" style="2" customWidth="1"/>
    <col min="13836" max="13836" width="14.7109375" style="2" customWidth="1"/>
    <col min="13837" max="13837" width="12.140625" style="2" customWidth="1"/>
    <col min="13838" max="13838" width="2" style="2" customWidth="1"/>
    <col min="13839" max="13839" width="11.28515625" style="2" customWidth="1"/>
    <col min="13840" max="13840" width="12" style="2" customWidth="1"/>
    <col min="13841" max="13841" width="1.85546875" style="2" customWidth="1"/>
    <col min="13842" max="13842" width="11.7109375" style="2" customWidth="1"/>
    <col min="13843" max="14084" width="8.7109375" style="2"/>
    <col min="14085" max="14085" width="11.85546875" style="2" customWidth="1"/>
    <col min="14086" max="14087" width="12.7109375" style="2" customWidth="1"/>
    <col min="14088" max="14088" width="10" style="2" customWidth="1"/>
    <col min="14089" max="14089" width="8.5703125" style="2" customWidth="1"/>
    <col min="14090" max="14090" width="2.5703125" style="2" customWidth="1"/>
    <col min="14091" max="14091" width="8.85546875" style="2" customWidth="1"/>
    <col min="14092" max="14092" width="14.7109375" style="2" customWidth="1"/>
    <col min="14093" max="14093" width="12.140625" style="2" customWidth="1"/>
    <col min="14094" max="14094" width="2" style="2" customWidth="1"/>
    <col min="14095" max="14095" width="11.28515625" style="2" customWidth="1"/>
    <col min="14096" max="14096" width="12" style="2" customWidth="1"/>
    <col min="14097" max="14097" width="1.85546875" style="2" customWidth="1"/>
    <col min="14098" max="14098" width="11.7109375" style="2" customWidth="1"/>
    <col min="14099" max="14340" width="8.7109375" style="2"/>
    <col min="14341" max="14341" width="11.85546875" style="2" customWidth="1"/>
    <col min="14342" max="14343" width="12.7109375" style="2" customWidth="1"/>
    <col min="14344" max="14344" width="10" style="2" customWidth="1"/>
    <col min="14345" max="14345" width="8.5703125" style="2" customWidth="1"/>
    <col min="14346" max="14346" width="2.5703125" style="2" customWidth="1"/>
    <col min="14347" max="14347" width="8.85546875" style="2" customWidth="1"/>
    <col min="14348" max="14348" width="14.7109375" style="2" customWidth="1"/>
    <col min="14349" max="14349" width="12.140625" style="2" customWidth="1"/>
    <col min="14350" max="14350" width="2" style="2" customWidth="1"/>
    <col min="14351" max="14351" width="11.28515625" style="2" customWidth="1"/>
    <col min="14352" max="14352" width="12" style="2" customWidth="1"/>
    <col min="14353" max="14353" width="1.85546875" style="2" customWidth="1"/>
    <col min="14354" max="14354" width="11.7109375" style="2" customWidth="1"/>
    <col min="14355" max="14596" width="8.7109375" style="2"/>
    <col min="14597" max="14597" width="11.85546875" style="2" customWidth="1"/>
    <col min="14598" max="14599" width="12.7109375" style="2" customWidth="1"/>
    <col min="14600" max="14600" width="10" style="2" customWidth="1"/>
    <col min="14601" max="14601" width="8.5703125" style="2" customWidth="1"/>
    <col min="14602" max="14602" width="2.5703125" style="2" customWidth="1"/>
    <col min="14603" max="14603" width="8.85546875" style="2" customWidth="1"/>
    <col min="14604" max="14604" width="14.7109375" style="2" customWidth="1"/>
    <col min="14605" max="14605" width="12.140625" style="2" customWidth="1"/>
    <col min="14606" max="14606" width="2" style="2" customWidth="1"/>
    <col min="14607" max="14607" width="11.28515625" style="2" customWidth="1"/>
    <col min="14608" max="14608" width="12" style="2" customWidth="1"/>
    <col min="14609" max="14609" width="1.85546875" style="2" customWidth="1"/>
    <col min="14610" max="14610" width="11.7109375" style="2" customWidth="1"/>
    <col min="14611" max="14852" width="8.7109375" style="2"/>
    <col min="14853" max="14853" width="11.85546875" style="2" customWidth="1"/>
    <col min="14854" max="14855" width="12.7109375" style="2" customWidth="1"/>
    <col min="14856" max="14856" width="10" style="2" customWidth="1"/>
    <col min="14857" max="14857" width="8.5703125" style="2" customWidth="1"/>
    <col min="14858" max="14858" width="2.5703125" style="2" customWidth="1"/>
    <col min="14859" max="14859" width="8.85546875" style="2" customWidth="1"/>
    <col min="14860" max="14860" width="14.7109375" style="2" customWidth="1"/>
    <col min="14861" max="14861" width="12.140625" style="2" customWidth="1"/>
    <col min="14862" max="14862" width="2" style="2" customWidth="1"/>
    <col min="14863" max="14863" width="11.28515625" style="2" customWidth="1"/>
    <col min="14864" max="14864" width="12" style="2" customWidth="1"/>
    <col min="14865" max="14865" width="1.85546875" style="2" customWidth="1"/>
    <col min="14866" max="14866" width="11.7109375" style="2" customWidth="1"/>
    <col min="14867" max="15108" width="8.7109375" style="2"/>
    <col min="15109" max="15109" width="11.85546875" style="2" customWidth="1"/>
    <col min="15110" max="15111" width="12.7109375" style="2" customWidth="1"/>
    <col min="15112" max="15112" width="10" style="2" customWidth="1"/>
    <col min="15113" max="15113" width="8.5703125" style="2" customWidth="1"/>
    <col min="15114" max="15114" width="2.5703125" style="2" customWidth="1"/>
    <col min="15115" max="15115" width="8.85546875" style="2" customWidth="1"/>
    <col min="15116" max="15116" width="14.7109375" style="2" customWidth="1"/>
    <col min="15117" max="15117" width="12.140625" style="2" customWidth="1"/>
    <col min="15118" max="15118" width="2" style="2" customWidth="1"/>
    <col min="15119" max="15119" width="11.28515625" style="2" customWidth="1"/>
    <col min="15120" max="15120" width="12" style="2" customWidth="1"/>
    <col min="15121" max="15121" width="1.85546875" style="2" customWidth="1"/>
    <col min="15122" max="15122" width="11.7109375" style="2" customWidth="1"/>
    <col min="15123" max="15364" width="8.7109375" style="2"/>
    <col min="15365" max="15365" width="11.85546875" style="2" customWidth="1"/>
    <col min="15366" max="15367" width="12.7109375" style="2" customWidth="1"/>
    <col min="15368" max="15368" width="10" style="2" customWidth="1"/>
    <col min="15369" max="15369" width="8.5703125" style="2" customWidth="1"/>
    <col min="15370" max="15370" width="2.5703125" style="2" customWidth="1"/>
    <col min="15371" max="15371" width="8.85546875" style="2" customWidth="1"/>
    <col min="15372" max="15372" width="14.7109375" style="2" customWidth="1"/>
    <col min="15373" max="15373" width="12.140625" style="2" customWidth="1"/>
    <col min="15374" max="15374" width="2" style="2" customWidth="1"/>
    <col min="15375" max="15375" width="11.28515625" style="2" customWidth="1"/>
    <col min="15376" max="15376" width="12" style="2" customWidth="1"/>
    <col min="15377" max="15377" width="1.85546875" style="2" customWidth="1"/>
    <col min="15378" max="15378" width="11.7109375" style="2" customWidth="1"/>
    <col min="15379" max="15620" width="8.7109375" style="2"/>
    <col min="15621" max="15621" width="11.85546875" style="2" customWidth="1"/>
    <col min="15622" max="15623" width="12.7109375" style="2" customWidth="1"/>
    <col min="15624" max="15624" width="10" style="2" customWidth="1"/>
    <col min="15625" max="15625" width="8.5703125" style="2" customWidth="1"/>
    <col min="15626" max="15626" width="2.5703125" style="2" customWidth="1"/>
    <col min="15627" max="15627" width="8.85546875" style="2" customWidth="1"/>
    <col min="15628" max="15628" width="14.7109375" style="2" customWidth="1"/>
    <col min="15629" max="15629" width="12.140625" style="2" customWidth="1"/>
    <col min="15630" max="15630" width="2" style="2" customWidth="1"/>
    <col min="15631" max="15631" width="11.28515625" style="2" customWidth="1"/>
    <col min="15632" max="15632" width="12" style="2" customWidth="1"/>
    <col min="15633" max="15633" width="1.85546875" style="2" customWidth="1"/>
    <col min="15634" max="15634" width="11.7109375" style="2" customWidth="1"/>
    <col min="15635" max="15876" width="8.7109375" style="2"/>
    <col min="15877" max="15877" width="11.85546875" style="2" customWidth="1"/>
    <col min="15878" max="15879" width="12.7109375" style="2" customWidth="1"/>
    <col min="15880" max="15880" width="10" style="2" customWidth="1"/>
    <col min="15881" max="15881" width="8.5703125" style="2" customWidth="1"/>
    <col min="15882" max="15882" width="2.5703125" style="2" customWidth="1"/>
    <col min="15883" max="15883" width="8.85546875" style="2" customWidth="1"/>
    <col min="15884" max="15884" width="14.7109375" style="2" customWidth="1"/>
    <col min="15885" max="15885" width="12.140625" style="2" customWidth="1"/>
    <col min="15886" max="15886" width="2" style="2" customWidth="1"/>
    <col min="15887" max="15887" width="11.28515625" style="2" customWidth="1"/>
    <col min="15888" max="15888" width="12" style="2" customWidth="1"/>
    <col min="15889" max="15889" width="1.85546875" style="2" customWidth="1"/>
    <col min="15890" max="15890" width="11.7109375" style="2" customWidth="1"/>
    <col min="15891" max="16132" width="8.7109375" style="2"/>
    <col min="16133" max="16133" width="11.85546875" style="2" customWidth="1"/>
    <col min="16134" max="16135" width="12.7109375" style="2" customWidth="1"/>
    <col min="16136" max="16136" width="10" style="2" customWidth="1"/>
    <col min="16137" max="16137" width="8.5703125" style="2" customWidth="1"/>
    <col min="16138" max="16138" width="2.5703125" style="2" customWidth="1"/>
    <col min="16139" max="16139" width="8.85546875" style="2" customWidth="1"/>
    <col min="16140" max="16140" width="14.7109375" style="2" customWidth="1"/>
    <col min="16141" max="16141" width="12.140625" style="2" customWidth="1"/>
    <col min="16142" max="16142" width="2" style="2" customWidth="1"/>
    <col min="16143" max="16143" width="11.28515625" style="2" customWidth="1"/>
    <col min="16144" max="16144" width="12" style="2" customWidth="1"/>
    <col min="16145" max="16145" width="1.85546875" style="2" customWidth="1"/>
    <col min="16146" max="16146" width="11.7109375" style="2" customWidth="1"/>
    <col min="16147" max="16384" width="8.7109375" style="2"/>
  </cols>
  <sheetData>
    <row r="1" spans="1:23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1"/>
      <c r="T1" s="1"/>
      <c r="U1" s="1"/>
      <c r="V1" s="1"/>
      <c r="W1" s="1"/>
    </row>
    <row r="2" spans="1:23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"/>
      <c r="T2" s="3"/>
      <c r="U2" s="3"/>
      <c r="V2" s="3"/>
      <c r="W2" s="3"/>
    </row>
    <row r="3" spans="1:23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3"/>
      <c r="T3" s="3"/>
      <c r="U3" s="3"/>
      <c r="V3" s="3"/>
      <c r="W3" s="3"/>
    </row>
    <row r="4" spans="1:23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5"/>
      <c r="T4" s="5"/>
      <c r="U4" s="5"/>
      <c r="V4" s="5"/>
      <c r="W4" s="5"/>
    </row>
    <row r="5" spans="1:23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"/>
      <c r="T5" s="6"/>
      <c r="U5" s="6"/>
      <c r="V5" s="6"/>
      <c r="W5" s="6"/>
    </row>
    <row r="6" spans="1:23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3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  <c r="Q7" s="10"/>
      <c r="R7" s="10"/>
    </row>
    <row r="8" spans="1:23" s="12" customFormat="1" ht="15" customHeight="1" x14ac:dyDescent="0.25">
      <c r="A8" s="62" t="s">
        <v>42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</row>
    <row r="9" spans="1:23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  <c r="Q9" s="10"/>
      <c r="R9" s="10"/>
    </row>
    <row r="10" spans="1:23" s="16" customFormat="1" ht="25.5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46"/>
      <c r="P10" s="47" t="s">
        <v>36</v>
      </c>
      <c r="Q10" s="14"/>
      <c r="R10" s="14"/>
    </row>
    <row r="11" spans="1:23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20"/>
      <c r="P11" s="48" t="s">
        <v>37</v>
      </c>
      <c r="Q11" s="14"/>
      <c r="R11" s="14"/>
    </row>
    <row r="12" spans="1:23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38</v>
      </c>
      <c r="Q12" s="18"/>
      <c r="R12" s="18" t="s">
        <v>23</v>
      </c>
    </row>
    <row r="13" spans="1:23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26</v>
      </c>
      <c r="Q13" s="17"/>
      <c r="R13" s="24" t="s">
        <v>26</v>
      </c>
    </row>
    <row r="14" spans="1:23" x14ac:dyDescent="0.25">
      <c r="A14" s="26">
        <v>43919</v>
      </c>
      <c r="E14" s="28"/>
      <c r="F14" s="27" t="str">
        <f>IFERROR((D14/E14/7)," ")</f>
        <v xml:space="preserve"> </v>
      </c>
      <c r="H14" s="28"/>
    </row>
    <row r="15" spans="1:23" x14ac:dyDescent="0.25">
      <c r="A15" s="26">
        <v>43926</v>
      </c>
      <c r="E15" s="28"/>
      <c r="F15" s="27" t="str">
        <f t="shared" ref="F15:F66" si="0">IFERROR((D15/E15/7)," ")</f>
        <v xml:space="preserve"> </v>
      </c>
      <c r="H15" s="28"/>
    </row>
    <row r="16" spans="1:23" x14ac:dyDescent="0.25">
      <c r="A16" s="26">
        <v>43933</v>
      </c>
      <c r="E16" s="28"/>
      <c r="F16" s="27" t="str">
        <f>IFERROR((D16/E16/7)," ")</f>
        <v xml:space="preserve"> </v>
      </c>
      <c r="H16" s="28"/>
    </row>
    <row r="17" spans="1:17" x14ac:dyDescent="0.25">
      <c r="A17" s="26">
        <v>43940</v>
      </c>
      <c r="E17" s="28"/>
      <c r="F17" s="27" t="str">
        <f t="shared" si="0"/>
        <v xml:space="preserve"> </v>
      </c>
      <c r="H17" s="28"/>
    </row>
    <row r="18" spans="1:17" x14ac:dyDescent="0.25">
      <c r="A18" s="26">
        <v>43947</v>
      </c>
      <c r="E18" s="28"/>
      <c r="F18" s="27" t="str">
        <f t="shared" si="0"/>
        <v xml:space="preserve"> </v>
      </c>
      <c r="G18" s="2"/>
      <c r="H18" s="28"/>
      <c r="L18" s="2"/>
      <c r="Q18" s="2"/>
    </row>
    <row r="19" spans="1:17" x14ac:dyDescent="0.25">
      <c r="A19" s="26">
        <v>43954</v>
      </c>
      <c r="E19" s="28"/>
      <c r="F19" s="27" t="str">
        <f t="shared" si="0"/>
        <v xml:space="preserve"> </v>
      </c>
      <c r="H19" s="28"/>
    </row>
    <row r="20" spans="1:17" x14ac:dyDescent="0.25">
      <c r="A20" s="26">
        <v>43961</v>
      </c>
      <c r="E20" s="28"/>
      <c r="F20" s="27" t="str">
        <f t="shared" si="0"/>
        <v xml:space="preserve"> </v>
      </c>
      <c r="H20" s="28"/>
    </row>
    <row r="21" spans="1:17" x14ac:dyDescent="0.25">
      <c r="A21" s="26">
        <v>43968</v>
      </c>
      <c r="E21" s="28"/>
      <c r="F21" s="27" t="str">
        <f t="shared" si="0"/>
        <v xml:space="preserve"> </v>
      </c>
      <c r="H21" s="28"/>
    </row>
    <row r="22" spans="1:17" x14ac:dyDescent="0.25">
      <c r="A22" s="26">
        <v>43975</v>
      </c>
      <c r="E22" s="28"/>
      <c r="F22" s="27" t="str">
        <f t="shared" si="0"/>
        <v xml:space="preserve"> </v>
      </c>
      <c r="H22" s="28"/>
    </row>
    <row r="23" spans="1:17" x14ac:dyDescent="0.25">
      <c r="A23" s="26">
        <v>43982</v>
      </c>
      <c r="E23" s="28"/>
      <c r="F23" s="27" t="str">
        <f t="shared" si="0"/>
        <v xml:space="preserve"> </v>
      </c>
      <c r="H23" s="28"/>
    </row>
    <row r="24" spans="1:17" x14ac:dyDescent="0.25">
      <c r="A24" s="26">
        <v>43989</v>
      </c>
      <c r="E24" s="28"/>
      <c r="F24" s="27" t="str">
        <f t="shared" si="0"/>
        <v xml:space="preserve"> </v>
      </c>
      <c r="H24" s="28"/>
    </row>
    <row r="25" spans="1:17" x14ac:dyDescent="0.25">
      <c r="A25" s="26">
        <v>43996</v>
      </c>
      <c r="E25" s="28"/>
      <c r="F25" s="27" t="str">
        <f t="shared" si="0"/>
        <v xml:space="preserve"> </v>
      </c>
      <c r="H25" s="28"/>
    </row>
    <row r="26" spans="1:17" x14ac:dyDescent="0.25">
      <c r="A26" s="26">
        <v>44003</v>
      </c>
      <c r="E26" s="28"/>
      <c r="F26" s="27" t="str">
        <f t="shared" si="0"/>
        <v xml:space="preserve"> </v>
      </c>
      <c r="H26" s="28"/>
    </row>
    <row r="27" spans="1:17" x14ac:dyDescent="0.25">
      <c r="A27" s="26">
        <v>44010</v>
      </c>
      <c r="E27" s="28"/>
      <c r="F27" s="27" t="str">
        <f t="shared" si="0"/>
        <v xml:space="preserve"> </v>
      </c>
      <c r="H27" s="28"/>
    </row>
    <row r="28" spans="1:17" x14ac:dyDescent="0.25">
      <c r="A28" s="26">
        <v>44017</v>
      </c>
      <c r="E28" s="28"/>
      <c r="F28" s="27" t="str">
        <f t="shared" si="0"/>
        <v xml:space="preserve"> </v>
      </c>
      <c r="H28" s="28"/>
    </row>
    <row r="29" spans="1:17" x14ac:dyDescent="0.25">
      <c r="A29" s="26">
        <v>44024</v>
      </c>
      <c r="E29" s="28"/>
      <c r="F29" s="27" t="str">
        <f t="shared" si="0"/>
        <v xml:space="preserve"> </v>
      </c>
      <c r="H29" s="28"/>
    </row>
    <row r="30" spans="1:17" x14ac:dyDescent="0.25">
      <c r="A30" s="26">
        <v>44031</v>
      </c>
      <c r="E30" s="28"/>
      <c r="F30" s="27" t="str">
        <f t="shared" si="0"/>
        <v xml:space="preserve"> </v>
      </c>
      <c r="H30" s="28"/>
    </row>
    <row r="31" spans="1:17" x14ac:dyDescent="0.25">
      <c r="A31" s="26">
        <v>44038</v>
      </c>
      <c r="E31" s="28"/>
      <c r="F31" s="27" t="str">
        <f t="shared" si="0"/>
        <v xml:space="preserve"> </v>
      </c>
      <c r="H31" s="28"/>
    </row>
    <row r="32" spans="1:17" x14ac:dyDescent="0.25">
      <c r="A32" s="26">
        <v>44045</v>
      </c>
      <c r="E32" s="28"/>
      <c r="F32" s="27" t="str">
        <f t="shared" si="0"/>
        <v xml:space="preserve"> </v>
      </c>
      <c r="H32" s="28"/>
    </row>
    <row r="33" spans="1:18" x14ac:dyDescent="0.25">
      <c r="A33" s="26">
        <v>44052</v>
      </c>
      <c r="E33" s="28"/>
      <c r="F33" s="27" t="str">
        <f t="shared" si="0"/>
        <v xml:space="preserve"> </v>
      </c>
      <c r="H33" s="28"/>
    </row>
    <row r="34" spans="1:18" x14ac:dyDescent="0.25">
      <c r="A34" s="26">
        <v>44059</v>
      </c>
      <c r="E34" s="28"/>
      <c r="F34" s="27" t="str">
        <f t="shared" si="0"/>
        <v xml:space="preserve"> </v>
      </c>
      <c r="H34" s="28"/>
    </row>
    <row r="35" spans="1:18" x14ac:dyDescent="0.25">
      <c r="A35" s="26">
        <v>44066</v>
      </c>
      <c r="E35" s="28"/>
      <c r="F35" s="27" t="str">
        <f t="shared" si="0"/>
        <v xml:space="preserve"> </v>
      </c>
      <c r="H35" s="28"/>
    </row>
    <row r="36" spans="1:18" x14ac:dyDescent="0.25">
      <c r="A36" s="26">
        <v>44073</v>
      </c>
      <c r="E36" s="28"/>
      <c r="F36" s="27" t="str">
        <f t="shared" si="0"/>
        <v xml:space="preserve"> </v>
      </c>
      <c r="H36" s="28"/>
    </row>
    <row r="37" spans="1:18" x14ac:dyDescent="0.25">
      <c r="A37" s="26">
        <v>44080</v>
      </c>
      <c r="E37" s="28"/>
      <c r="F37" s="27" t="str">
        <f t="shared" si="0"/>
        <v xml:space="preserve"> </v>
      </c>
      <c r="H37" s="28"/>
    </row>
    <row r="38" spans="1:18" x14ac:dyDescent="0.25">
      <c r="A38" s="26">
        <v>44087</v>
      </c>
      <c r="B38" s="27">
        <v>15615422.609999999</v>
      </c>
      <c r="C38" s="27">
        <v>12642.96</v>
      </c>
      <c r="D38" s="27">
        <v>1430212.4</v>
      </c>
      <c r="E38" s="28">
        <v>644</v>
      </c>
      <c r="F38" s="27">
        <f>IFERROR((D38/E38/5)," ")</f>
        <v>444.16534161490682</v>
      </c>
      <c r="H38" s="28">
        <v>53</v>
      </c>
      <c r="I38" s="27">
        <v>765616</v>
      </c>
      <c r="J38" s="49">
        <v>300</v>
      </c>
      <c r="K38" s="27">
        <v>175954.65</v>
      </c>
      <c r="M38" s="28">
        <v>0</v>
      </c>
      <c r="N38" s="27">
        <v>0</v>
      </c>
      <c r="P38" s="27">
        <v>422898.08</v>
      </c>
      <c r="R38" s="27">
        <f t="shared" ref="R38:R66" si="1">D38+K38+N38+P38</f>
        <v>2029065.13</v>
      </c>
    </row>
    <row r="39" spans="1:18" x14ac:dyDescent="0.25">
      <c r="A39" s="26">
        <v>44094</v>
      </c>
      <c r="B39" s="27">
        <v>21568826.030000001</v>
      </c>
      <c r="C39" s="27">
        <v>17696.86</v>
      </c>
      <c r="D39" s="27">
        <v>2054313.01</v>
      </c>
      <c r="E39" s="28">
        <v>694</v>
      </c>
      <c r="F39" s="27">
        <f t="shared" si="0"/>
        <v>422.87217167558669</v>
      </c>
      <c r="H39" s="28">
        <v>53</v>
      </c>
      <c r="I39" s="27">
        <v>1811576</v>
      </c>
      <c r="J39" s="27">
        <v>3600</v>
      </c>
      <c r="K39" s="27">
        <v>71087.33</v>
      </c>
      <c r="M39" s="28">
        <v>0</v>
      </c>
      <c r="N39" s="27">
        <v>0</v>
      </c>
      <c r="P39" s="27">
        <v>242607.41</v>
      </c>
      <c r="R39" s="27">
        <f t="shared" si="1"/>
        <v>2368007.75</v>
      </c>
    </row>
    <row r="40" spans="1:18" x14ac:dyDescent="0.25">
      <c r="A40" s="26">
        <v>44101</v>
      </c>
      <c r="B40" s="27">
        <v>21543335.670000002</v>
      </c>
      <c r="C40" s="27">
        <v>15443.34</v>
      </c>
      <c r="D40" s="27">
        <v>2089876.21</v>
      </c>
      <c r="E40" s="28">
        <v>711.71</v>
      </c>
      <c r="F40" s="27">
        <f t="shared" si="0"/>
        <v>419.48791542301535</v>
      </c>
      <c r="H40" s="28">
        <v>53</v>
      </c>
      <c r="I40" s="27">
        <v>2097338</v>
      </c>
      <c r="J40" s="27">
        <v>3475</v>
      </c>
      <c r="K40" s="27">
        <v>421567.4</v>
      </c>
      <c r="M40" s="28">
        <v>0</v>
      </c>
      <c r="N40" s="27">
        <v>0</v>
      </c>
      <c r="P40" s="27">
        <v>112857.54</v>
      </c>
      <c r="R40" s="27">
        <f t="shared" si="1"/>
        <v>2624301.15</v>
      </c>
    </row>
    <row r="41" spans="1:18" x14ac:dyDescent="0.25">
      <c r="A41" s="26">
        <v>44108</v>
      </c>
      <c r="B41" s="27">
        <v>20443972.66</v>
      </c>
      <c r="C41" s="27">
        <v>15703.49</v>
      </c>
      <c r="D41" s="27">
        <v>1946673.44</v>
      </c>
      <c r="E41" s="28">
        <v>714.85</v>
      </c>
      <c r="F41" s="27">
        <f t="shared" si="0"/>
        <v>389.02735638845309</v>
      </c>
      <c r="H41" s="28">
        <v>57.71</v>
      </c>
      <c r="I41" s="27">
        <v>2315809</v>
      </c>
      <c r="J41" s="27">
        <v>3200</v>
      </c>
      <c r="K41" s="27">
        <v>458233.77</v>
      </c>
      <c r="M41" s="28">
        <v>0</v>
      </c>
      <c r="N41" s="27">
        <v>0</v>
      </c>
      <c r="P41" s="27">
        <v>46816.23</v>
      </c>
      <c r="R41" s="27">
        <f t="shared" si="1"/>
        <v>2451723.44</v>
      </c>
    </row>
    <row r="42" spans="1:18" x14ac:dyDescent="0.25">
      <c r="A42" s="26">
        <v>44115</v>
      </c>
      <c r="B42" s="27">
        <v>18216733.510000002</v>
      </c>
      <c r="C42" s="27">
        <v>49320.28</v>
      </c>
      <c r="D42" s="27">
        <v>1502039.15</v>
      </c>
      <c r="E42" s="28">
        <v>726.28</v>
      </c>
      <c r="F42" s="27">
        <f t="shared" si="0"/>
        <v>295.44668919503692</v>
      </c>
      <c r="H42" s="28">
        <v>64</v>
      </c>
      <c r="I42" s="27">
        <v>2588562</v>
      </c>
      <c r="J42" s="27">
        <v>7850</v>
      </c>
      <c r="K42" s="27">
        <v>395843.06</v>
      </c>
      <c r="M42" s="28">
        <v>0</v>
      </c>
      <c r="N42" s="27">
        <v>0</v>
      </c>
      <c r="P42" s="27">
        <v>277703.42</v>
      </c>
      <c r="R42" s="27">
        <f t="shared" si="1"/>
        <v>2175585.63</v>
      </c>
    </row>
    <row r="43" spans="1:18" x14ac:dyDescent="0.25">
      <c r="A43" s="26">
        <v>44122</v>
      </c>
      <c r="B43" s="27">
        <v>20327625.539999999</v>
      </c>
      <c r="C43" s="27">
        <v>74148.800000000003</v>
      </c>
      <c r="D43" s="27">
        <v>1813356.83</v>
      </c>
      <c r="E43" s="28">
        <v>735</v>
      </c>
      <c r="F43" s="27">
        <f t="shared" si="0"/>
        <v>352.45030709426629</v>
      </c>
      <c r="H43" s="28">
        <v>64</v>
      </c>
      <c r="I43" s="27">
        <v>2732149</v>
      </c>
      <c r="J43" s="27">
        <v>12750</v>
      </c>
      <c r="K43" s="27">
        <v>373201.6</v>
      </c>
      <c r="M43" s="28">
        <v>0</v>
      </c>
      <c r="N43" s="27">
        <v>0</v>
      </c>
      <c r="P43" s="27">
        <v>319945.84999999998</v>
      </c>
      <c r="R43" s="27">
        <f t="shared" si="1"/>
        <v>2506504.2800000003</v>
      </c>
    </row>
    <row r="44" spans="1:18" x14ac:dyDescent="0.25">
      <c r="A44" s="26">
        <v>44129</v>
      </c>
      <c r="B44" s="27">
        <v>19012585.48</v>
      </c>
      <c r="C44" s="27">
        <v>61283.040000000001</v>
      </c>
      <c r="D44" s="27">
        <v>1751862.21</v>
      </c>
      <c r="E44" s="28">
        <v>738</v>
      </c>
      <c r="F44" s="27">
        <f t="shared" si="0"/>
        <v>339.11386178861784</v>
      </c>
      <c r="H44" s="28">
        <v>64</v>
      </c>
      <c r="I44" s="27">
        <v>2971375</v>
      </c>
      <c r="J44" s="27">
        <v>11025</v>
      </c>
      <c r="K44" s="27">
        <v>728374</v>
      </c>
      <c r="M44" s="28">
        <v>0</v>
      </c>
      <c r="N44" s="27">
        <v>0</v>
      </c>
      <c r="P44" s="27">
        <v>243894.09</v>
      </c>
      <c r="R44" s="27">
        <f t="shared" si="1"/>
        <v>2724130.3</v>
      </c>
    </row>
    <row r="45" spans="1:18" x14ac:dyDescent="0.25">
      <c r="A45" s="26">
        <v>44136</v>
      </c>
      <c r="B45" s="27">
        <v>19542051.780000001</v>
      </c>
      <c r="C45" s="27">
        <v>68305.88</v>
      </c>
      <c r="D45" s="27">
        <v>1659965.75</v>
      </c>
      <c r="E45" s="28">
        <v>742</v>
      </c>
      <c r="F45" s="27">
        <f t="shared" si="0"/>
        <v>319.59294378128607</v>
      </c>
      <c r="H45" s="28">
        <v>61.42</v>
      </c>
      <c r="I45" s="27">
        <v>2903504</v>
      </c>
      <c r="J45" s="27">
        <v>13325</v>
      </c>
      <c r="K45" s="27">
        <v>561193.5</v>
      </c>
      <c r="M45" s="28">
        <v>0</v>
      </c>
      <c r="N45" s="27">
        <v>0</v>
      </c>
      <c r="P45" s="27">
        <v>158748.82999999999</v>
      </c>
      <c r="R45" s="27">
        <f t="shared" si="1"/>
        <v>2379908.08</v>
      </c>
    </row>
    <row r="46" spans="1:18" x14ac:dyDescent="0.25">
      <c r="A46" s="26">
        <v>44143</v>
      </c>
      <c r="B46" s="27">
        <v>19247711.859999999</v>
      </c>
      <c r="C46" s="27">
        <v>29788.12</v>
      </c>
      <c r="D46" s="27">
        <v>1974984.46</v>
      </c>
      <c r="E46" s="28">
        <v>784</v>
      </c>
      <c r="F46" s="27">
        <f t="shared" si="0"/>
        <v>359.87326166180759</v>
      </c>
      <c r="H46" s="28">
        <v>58</v>
      </c>
      <c r="I46" s="27">
        <v>2740022</v>
      </c>
      <c r="J46" s="27">
        <v>6275</v>
      </c>
      <c r="K46" s="27">
        <v>662083.05000000005</v>
      </c>
      <c r="M46" s="28">
        <v>0</v>
      </c>
      <c r="N46" s="27">
        <v>0</v>
      </c>
      <c r="P46" s="27">
        <v>141143.98000000001</v>
      </c>
      <c r="R46" s="27">
        <f t="shared" si="1"/>
        <v>2778211.4899999998</v>
      </c>
    </row>
    <row r="47" spans="1:18" x14ac:dyDescent="0.25">
      <c r="A47" s="26">
        <v>44150</v>
      </c>
      <c r="B47" s="27">
        <v>17128800.600000001</v>
      </c>
      <c r="C47" s="27">
        <v>26160.13</v>
      </c>
      <c r="D47" s="27">
        <v>1550524.16</v>
      </c>
      <c r="E47" s="28">
        <v>812.57</v>
      </c>
      <c r="F47" s="27">
        <f t="shared" si="0"/>
        <v>272.59614732093411</v>
      </c>
      <c r="H47" s="28">
        <v>58</v>
      </c>
      <c r="I47" s="27">
        <v>2301847</v>
      </c>
      <c r="J47" s="27">
        <v>7700</v>
      </c>
      <c r="K47" s="27">
        <v>485693.15</v>
      </c>
      <c r="M47" s="28">
        <v>0</v>
      </c>
      <c r="N47" s="27">
        <v>0</v>
      </c>
      <c r="P47" s="27">
        <v>235178.06</v>
      </c>
      <c r="R47" s="27">
        <f t="shared" si="1"/>
        <v>2271395.37</v>
      </c>
    </row>
    <row r="48" spans="1:18" x14ac:dyDescent="0.25">
      <c r="A48" s="26">
        <v>44157</v>
      </c>
      <c r="B48" s="27">
        <v>15830195.560000001</v>
      </c>
      <c r="C48" s="27">
        <v>26570</v>
      </c>
      <c r="D48" s="27">
        <v>1375111.1800000002</v>
      </c>
      <c r="E48" s="28">
        <v>816</v>
      </c>
      <c r="F48" s="27">
        <f t="shared" si="0"/>
        <v>240.74075280112046</v>
      </c>
      <c r="H48" s="28">
        <v>58</v>
      </c>
      <c r="I48" s="27">
        <v>2245831</v>
      </c>
      <c r="J48" s="27">
        <v>6850</v>
      </c>
      <c r="K48" s="27">
        <v>582842.80000000005</v>
      </c>
      <c r="M48" s="28">
        <v>0</v>
      </c>
      <c r="N48" s="27">
        <v>0</v>
      </c>
      <c r="P48" s="27">
        <v>191349.9899999999</v>
      </c>
      <c r="R48" s="27">
        <f t="shared" si="1"/>
        <v>2149303.9700000002</v>
      </c>
    </row>
    <row r="49" spans="1:18" x14ac:dyDescent="0.25">
      <c r="A49" s="26">
        <v>44164</v>
      </c>
      <c r="B49" s="27">
        <v>16110152.609999999</v>
      </c>
      <c r="C49" s="27">
        <v>24231.05</v>
      </c>
      <c r="D49" s="27">
        <v>1473639.93</v>
      </c>
      <c r="E49" s="28">
        <v>816</v>
      </c>
      <c r="F49" s="27">
        <f t="shared" si="0"/>
        <v>257.99018382352943</v>
      </c>
      <c r="H49" s="28">
        <v>58</v>
      </c>
      <c r="I49" s="27">
        <v>2102270</v>
      </c>
      <c r="J49" s="27">
        <v>6050</v>
      </c>
      <c r="K49" s="27">
        <v>346240.2</v>
      </c>
      <c r="M49" s="28">
        <v>0</v>
      </c>
      <c r="N49" s="27">
        <v>0</v>
      </c>
      <c r="P49" s="27">
        <v>400584.02</v>
      </c>
      <c r="R49" s="27">
        <f t="shared" si="1"/>
        <v>2220464.15</v>
      </c>
    </row>
    <row r="50" spans="1:18" x14ac:dyDescent="0.25">
      <c r="A50" s="26">
        <v>44171</v>
      </c>
      <c r="B50" s="27">
        <v>15628437.449999999</v>
      </c>
      <c r="C50" s="27">
        <v>30544.61</v>
      </c>
      <c r="D50" s="27">
        <v>1427249.69</v>
      </c>
      <c r="E50" s="28">
        <v>816</v>
      </c>
      <c r="F50" s="27">
        <f t="shared" si="0"/>
        <v>249.8686432072829</v>
      </c>
      <c r="H50" s="28">
        <v>58</v>
      </c>
      <c r="I50" s="27">
        <v>2120490</v>
      </c>
      <c r="J50" s="27">
        <v>6120</v>
      </c>
      <c r="K50" s="27">
        <v>411635.05</v>
      </c>
      <c r="M50" s="28">
        <v>0</v>
      </c>
      <c r="N50" s="27">
        <v>0</v>
      </c>
      <c r="P50" s="27">
        <v>301747.42</v>
      </c>
      <c r="R50" s="27">
        <f t="shared" si="1"/>
        <v>2140632.16</v>
      </c>
    </row>
    <row r="51" spans="1:18" x14ac:dyDescent="0.25">
      <c r="A51" s="26">
        <v>44178</v>
      </c>
      <c r="B51" s="27">
        <v>14738512.76</v>
      </c>
      <c r="C51" s="27">
        <v>32081.67</v>
      </c>
      <c r="D51" s="27">
        <v>1316461</v>
      </c>
      <c r="E51" s="28">
        <v>816</v>
      </c>
      <c r="F51" s="27">
        <f t="shared" si="0"/>
        <v>230.47286414565824</v>
      </c>
      <c r="H51" s="28">
        <v>58</v>
      </c>
      <c r="I51" s="27">
        <v>1958085</v>
      </c>
      <c r="J51" s="27">
        <v>7130</v>
      </c>
      <c r="K51" s="27">
        <v>455344.25</v>
      </c>
      <c r="M51" s="28">
        <v>0</v>
      </c>
      <c r="N51" s="27">
        <v>0</v>
      </c>
      <c r="P51" s="27">
        <v>201492.27</v>
      </c>
      <c r="R51" s="27">
        <f t="shared" si="1"/>
        <v>1973297.52</v>
      </c>
    </row>
    <row r="52" spans="1:18" x14ac:dyDescent="0.25">
      <c r="A52" s="26">
        <v>44185</v>
      </c>
      <c r="B52" s="27">
        <v>12266700.74</v>
      </c>
      <c r="C52" s="27">
        <v>31159.85</v>
      </c>
      <c r="D52" s="27">
        <v>1089530.6499999999</v>
      </c>
      <c r="E52" s="28">
        <v>817.14</v>
      </c>
      <c r="F52" s="27">
        <f t="shared" si="0"/>
        <v>190.47805237081249</v>
      </c>
      <c r="H52" s="28">
        <v>58</v>
      </c>
      <c r="I52" s="27">
        <v>1699439</v>
      </c>
      <c r="J52" s="27">
        <v>7855</v>
      </c>
      <c r="K52" s="27">
        <v>373843.25</v>
      </c>
      <c r="M52" s="28">
        <v>0</v>
      </c>
      <c r="N52" s="27">
        <v>0</v>
      </c>
      <c r="P52" s="27">
        <v>256271.64</v>
      </c>
      <c r="R52" s="27">
        <f t="shared" si="1"/>
        <v>1719645.54</v>
      </c>
    </row>
    <row r="53" spans="1:18" x14ac:dyDescent="0.25">
      <c r="A53" s="26">
        <v>44192</v>
      </c>
      <c r="B53" s="27">
        <v>16776612.689999999</v>
      </c>
      <c r="C53" s="27">
        <v>36821.120000000003</v>
      </c>
      <c r="D53" s="27">
        <v>1452151.56</v>
      </c>
      <c r="E53" s="28">
        <v>820</v>
      </c>
      <c r="F53" s="27">
        <f t="shared" si="0"/>
        <v>252.98807665505228</v>
      </c>
      <c r="H53" s="28">
        <v>58</v>
      </c>
      <c r="I53" s="27">
        <v>2087026</v>
      </c>
      <c r="J53" s="27">
        <v>8605</v>
      </c>
      <c r="K53" s="27">
        <v>583828</v>
      </c>
      <c r="M53" s="28">
        <v>0</v>
      </c>
      <c r="N53" s="27">
        <v>0</v>
      </c>
      <c r="P53" s="27">
        <v>153172.94</v>
      </c>
      <c r="R53" s="27">
        <f t="shared" si="1"/>
        <v>2189152.5</v>
      </c>
    </row>
    <row r="54" spans="1:18" x14ac:dyDescent="0.25">
      <c r="A54" s="26">
        <v>44199</v>
      </c>
      <c r="B54" s="27">
        <v>21885302.23</v>
      </c>
      <c r="C54" s="27">
        <v>42139.45</v>
      </c>
      <c r="D54" s="27">
        <v>2031769.48</v>
      </c>
      <c r="E54" s="28">
        <v>820</v>
      </c>
      <c r="F54" s="27">
        <f t="shared" si="0"/>
        <v>353.96680836236931</v>
      </c>
      <c r="H54" s="28">
        <v>58</v>
      </c>
      <c r="I54" s="27">
        <v>2275415</v>
      </c>
      <c r="J54" s="27">
        <v>13530</v>
      </c>
      <c r="K54" s="27">
        <v>377871.45</v>
      </c>
      <c r="M54" s="28">
        <v>0</v>
      </c>
      <c r="N54" s="27">
        <v>0</v>
      </c>
      <c r="P54" s="27">
        <v>410311.96</v>
      </c>
      <c r="R54" s="27">
        <f t="shared" si="1"/>
        <v>2819952.89</v>
      </c>
    </row>
    <row r="55" spans="1:18" x14ac:dyDescent="0.25">
      <c r="A55" s="26">
        <v>44206</v>
      </c>
      <c r="B55" s="27">
        <v>18803074.050000001</v>
      </c>
      <c r="C55" s="27">
        <v>32085.8</v>
      </c>
      <c r="D55" s="27">
        <v>1661125.29</v>
      </c>
      <c r="E55" s="28">
        <v>820</v>
      </c>
      <c r="F55" s="27">
        <f t="shared" si="0"/>
        <v>289.39464982578397</v>
      </c>
      <c r="H55" s="28">
        <v>58</v>
      </c>
      <c r="I55" s="27">
        <v>2451049</v>
      </c>
      <c r="J55" s="27">
        <v>7440</v>
      </c>
      <c r="K55" s="27">
        <v>347211.25</v>
      </c>
      <c r="M55" s="28">
        <v>0</v>
      </c>
      <c r="N55" s="27">
        <v>0</v>
      </c>
      <c r="P55" s="27">
        <v>507673.39</v>
      </c>
      <c r="R55" s="27">
        <f t="shared" si="1"/>
        <v>2516009.9300000002</v>
      </c>
    </row>
    <row r="56" spans="1:18" x14ac:dyDescent="0.25">
      <c r="A56" s="26">
        <v>44213</v>
      </c>
      <c r="B56" s="27">
        <v>19244485.579999998</v>
      </c>
      <c r="C56" s="27">
        <v>34003.370000000003</v>
      </c>
      <c r="D56" s="27">
        <v>1667872.14</v>
      </c>
      <c r="E56" s="28">
        <v>820</v>
      </c>
      <c r="F56" s="27">
        <f t="shared" si="0"/>
        <v>290.57005923344946</v>
      </c>
      <c r="H56" s="28">
        <v>58</v>
      </c>
      <c r="I56" s="27">
        <v>2345260</v>
      </c>
      <c r="J56" s="27">
        <v>7325</v>
      </c>
      <c r="K56" s="27">
        <v>517917.65</v>
      </c>
      <c r="M56" s="28">
        <v>0</v>
      </c>
      <c r="N56" s="27">
        <v>0</v>
      </c>
      <c r="P56" s="27">
        <v>300608.92</v>
      </c>
      <c r="R56" s="27">
        <f t="shared" si="1"/>
        <v>2486398.71</v>
      </c>
    </row>
    <row r="57" spans="1:18" x14ac:dyDescent="0.25">
      <c r="A57" s="26">
        <v>44220</v>
      </c>
      <c r="B57" s="27">
        <v>19997452.710000001</v>
      </c>
      <c r="C57" s="27">
        <v>37770.01</v>
      </c>
      <c r="D57" s="27">
        <v>1732869.57</v>
      </c>
      <c r="E57" s="28">
        <v>820</v>
      </c>
      <c r="F57" s="27">
        <f t="shared" si="0"/>
        <v>301.89365331010453</v>
      </c>
      <c r="H57" s="28">
        <v>58</v>
      </c>
      <c r="I57" s="27">
        <v>2477944</v>
      </c>
      <c r="J57" s="27">
        <v>12580</v>
      </c>
      <c r="K57" s="27">
        <v>512895.95</v>
      </c>
      <c r="M57" s="28">
        <v>0</v>
      </c>
      <c r="N57" s="27">
        <v>0</v>
      </c>
      <c r="P57" s="27">
        <v>400142.48</v>
      </c>
      <c r="R57" s="27">
        <f t="shared" si="1"/>
        <v>2645908</v>
      </c>
    </row>
    <row r="58" spans="1:18" x14ac:dyDescent="0.25">
      <c r="A58" s="26">
        <v>44227</v>
      </c>
      <c r="B58" s="27">
        <v>19196890.129999999</v>
      </c>
      <c r="C58" s="27">
        <v>33758.370000000003</v>
      </c>
      <c r="D58" s="27">
        <v>1868426.73</v>
      </c>
      <c r="E58" s="28">
        <v>820</v>
      </c>
      <c r="F58" s="27">
        <f t="shared" si="0"/>
        <v>325.50988327526136</v>
      </c>
      <c r="H58" s="28">
        <v>58</v>
      </c>
      <c r="I58" s="27">
        <v>2492884</v>
      </c>
      <c r="J58" s="27">
        <v>10360</v>
      </c>
      <c r="K58" s="27">
        <v>554911</v>
      </c>
      <c r="M58" s="28">
        <v>0</v>
      </c>
      <c r="N58" s="27">
        <v>0</v>
      </c>
      <c r="P58" s="43">
        <v>-199433.42</v>
      </c>
      <c r="R58" s="27">
        <f t="shared" si="1"/>
        <v>2223904.31</v>
      </c>
    </row>
    <row r="59" spans="1:18" x14ac:dyDescent="0.25">
      <c r="A59" s="26">
        <v>44234</v>
      </c>
      <c r="B59" s="27">
        <v>18482712.879999999</v>
      </c>
      <c r="C59" s="27">
        <v>40675.9</v>
      </c>
      <c r="D59" s="27">
        <v>1510990.69</v>
      </c>
      <c r="E59" s="28">
        <v>820</v>
      </c>
      <c r="F59" s="27">
        <f t="shared" si="0"/>
        <v>263.23879616724736</v>
      </c>
      <c r="H59" s="28">
        <v>58</v>
      </c>
      <c r="I59" s="27">
        <v>2319268</v>
      </c>
      <c r="J59" s="27">
        <v>8555</v>
      </c>
      <c r="K59" s="27">
        <v>502518.55</v>
      </c>
      <c r="M59" s="28">
        <v>0</v>
      </c>
      <c r="N59" s="27">
        <v>0</v>
      </c>
      <c r="P59" s="27">
        <v>1212688.7</v>
      </c>
      <c r="R59" s="27">
        <f t="shared" si="1"/>
        <v>3226197.94</v>
      </c>
    </row>
    <row r="60" spans="1:18" s="32" customFormat="1" x14ac:dyDescent="0.25">
      <c r="A60" s="26">
        <v>44241</v>
      </c>
      <c r="B60" s="27">
        <v>21178020.649999999</v>
      </c>
      <c r="C60" s="27">
        <v>42413.97</v>
      </c>
      <c r="D60" s="27">
        <v>1996242.53</v>
      </c>
      <c r="E60" s="28">
        <v>820</v>
      </c>
      <c r="F60" s="27">
        <f t="shared" si="0"/>
        <v>347.7774442508711</v>
      </c>
      <c r="G60" s="30"/>
      <c r="H60" s="28">
        <v>58</v>
      </c>
      <c r="I60" s="27">
        <v>2529081</v>
      </c>
      <c r="J60" s="27">
        <v>9400</v>
      </c>
      <c r="K60" s="27">
        <v>575770.15</v>
      </c>
      <c r="L60" s="31"/>
      <c r="M60" s="28">
        <v>0</v>
      </c>
      <c r="N60" s="27">
        <v>0</v>
      </c>
      <c r="O60" s="30"/>
      <c r="P60" s="43">
        <v>-996978.52</v>
      </c>
      <c r="Q60" s="30"/>
      <c r="R60" s="27">
        <f t="shared" si="1"/>
        <v>1575034.1600000001</v>
      </c>
    </row>
    <row r="61" spans="1:18" s="32" customFormat="1" x14ac:dyDescent="0.25">
      <c r="A61" s="26">
        <v>44248</v>
      </c>
      <c r="B61" s="27">
        <v>21286686.5</v>
      </c>
      <c r="C61" s="27">
        <v>45333.46</v>
      </c>
      <c r="D61" s="27">
        <v>1943424.02</v>
      </c>
      <c r="E61" s="28">
        <v>820</v>
      </c>
      <c r="F61" s="27">
        <f t="shared" si="0"/>
        <v>338.57561324041814</v>
      </c>
      <c r="G61" s="30"/>
      <c r="H61" s="28">
        <v>58</v>
      </c>
      <c r="I61" s="27">
        <v>2589648</v>
      </c>
      <c r="J61" s="27">
        <v>13260</v>
      </c>
      <c r="K61" s="27">
        <v>534054.6</v>
      </c>
      <c r="L61" s="31"/>
      <c r="M61" s="28">
        <v>0</v>
      </c>
      <c r="N61" s="27">
        <v>0</v>
      </c>
      <c r="O61" s="30"/>
      <c r="P61" s="27">
        <v>77142.61</v>
      </c>
      <c r="Q61" s="30"/>
      <c r="R61" s="30">
        <f t="shared" si="1"/>
        <v>2554621.23</v>
      </c>
    </row>
    <row r="62" spans="1:18" s="32" customFormat="1" x14ac:dyDescent="0.25">
      <c r="A62" s="26">
        <v>44255</v>
      </c>
      <c r="B62" s="27">
        <v>25746279.93</v>
      </c>
      <c r="C62" s="27">
        <v>47632.160000000003</v>
      </c>
      <c r="D62" s="27">
        <v>2286375.1800000002</v>
      </c>
      <c r="E62" s="28">
        <v>825.71</v>
      </c>
      <c r="F62" s="27">
        <f t="shared" si="0"/>
        <v>395.56869326311386</v>
      </c>
      <c r="G62" s="30"/>
      <c r="H62" s="28">
        <v>59</v>
      </c>
      <c r="I62" s="27">
        <v>2652325</v>
      </c>
      <c r="J62" s="27">
        <v>13185</v>
      </c>
      <c r="K62" s="27">
        <v>477323.25</v>
      </c>
      <c r="L62" s="31"/>
      <c r="M62" s="28">
        <v>0</v>
      </c>
      <c r="N62" s="27">
        <v>0</v>
      </c>
      <c r="O62" s="30"/>
      <c r="P62" s="27">
        <v>170810.42</v>
      </c>
      <c r="Q62" s="30"/>
      <c r="R62" s="30">
        <f t="shared" si="1"/>
        <v>2934508.85</v>
      </c>
    </row>
    <row r="63" spans="1:18" x14ac:dyDescent="0.25">
      <c r="A63" s="26">
        <v>44262</v>
      </c>
      <c r="B63" s="27">
        <v>24397246.949999999</v>
      </c>
      <c r="C63" s="27">
        <v>51556.639999999999</v>
      </c>
      <c r="D63" s="27">
        <v>2189740.94</v>
      </c>
      <c r="E63" s="28">
        <v>830</v>
      </c>
      <c r="F63" s="27">
        <f t="shared" si="0"/>
        <v>376.89172805507741</v>
      </c>
      <c r="H63" s="28">
        <v>59</v>
      </c>
      <c r="I63" s="27">
        <v>2701299</v>
      </c>
      <c r="J63" s="27">
        <v>10450</v>
      </c>
      <c r="K63" s="27">
        <v>619454.05000000005</v>
      </c>
      <c r="M63" s="28">
        <v>0</v>
      </c>
      <c r="N63" s="27">
        <v>0</v>
      </c>
      <c r="P63" s="27">
        <v>76710.710000000006</v>
      </c>
      <c r="R63" s="30">
        <f t="shared" si="1"/>
        <v>2885905.7</v>
      </c>
    </row>
    <row r="64" spans="1:18" x14ac:dyDescent="0.25">
      <c r="A64" s="26">
        <v>44269</v>
      </c>
      <c r="B64" s="27">
        <v>26650696.199999999</v>
      </c>
      <c r="C64" s="27">
        <v>52576.15</v>
      </c>
      <c r="D64" s="27">
        <v>2319261.7599999998</v>
      </c>
      <c r="E64" s="28">
        <v>846</v>
      </c>
      <c r="F64" s="27">
        <f t="shared" si="0"/>
        <v>391.63488010807157</v>
      </c>
      <c r="H64" s="28">
        <v>59</v>
      </c>
      <c r="I64" s="27">
        <v>2948027</v>
      </c>
      <c r="J64" s="27">
        <v>10020</v>
      </c>
      <c r="K64" s="27">
        <v>513289.1</v>
      </c>
      <c r="M64" s="28">
        <v>0</v>
      </c>
      <c r="N64" s="27">
        <v>0</v>
      </c>
      <c r="P64" s="27">
        <v>242575.82</v>
      </c>
      <c r="R64" s="30">
        <f t="shared" si="1"/>
        <v>3075126.6799999997</v>
      </c>
    </row>
    <row r="65" spans="1:20" x14ac:dyDescent="0.25">
      <c r="A65" s="26">
        <v>44276</v>
      </c>
      <c r="B65" s="27">
        <v>28563593.16</v>
      </c>
      <c r="C65" s="27">
        <v>48479.79</v>
      </c>
      <c r="D65" s="27">
        <v>2544334.46</v>
      </c>
      <c r="E65" s="28">
        <v>858</v>
      </c>
      <c r="F65" s="27">
        <f t="shared" ref="F65" si="2">IFERROR((D65/E65/7)," ")</f>
        <v>423.63211122211123</v>
      </c>
      <c r="H65" s="28">
        <v>59</v>
      </c>
      <c r="I65" s="27">
        <v>3002176</v>
      </c>
      <c r="J65" s="27">
        <v>10735</v>
      </c>
      <c r="K65" s="27">
        <v>619746.55000000005</v>
      </c>
      <c r="M65" s="28">
        <v>0</v>
      </c>
      <c r="N65" s="27">
        <v>0</v>
      </c>
      <c r="P65" s="27">
        <v>392986.78</v>
      </c>
      <c r="R65" s="30">
        <f t="shared" si="1"/>
        <v>3557067.79</v>
      </c>
    </row>
    <row r="66" spans="1:20" x14ac:dyDescent="0.25">
      <c r="A66" s="26">
        <v>44283</v>
      </c>
      <c r="B66" s="27">
        <v>26172304.27</v>
      </c>
      <c r="C66" s="27">
        <v>49134.5</v>
      </c>
      <c r="D66" s="27">
        <v>2422649.14</v>
      </c>
      <c r="E66" s="28">
        <v>858</v>
      </c>
      <c r="F66" s="27">
        <f t="shared" si="0"/>
        <v>403.37148518148518</v>
      </c>
      <c r="H66" s="28">
        <v>59</v>
      </c>
      <c r="I66" s="27">
        <v>2863869</v>
      </c>
      <c r="J66" s="27">
        <v>8355</v>
      </c>
      <c r="K66" s="27">
        <v>618321.94999999995</v>
      </c>
      <c r="M66" s="28">
        <v>0</v>
      </c>
      <c r="N66" s="27">
        <v>0</v>
      </c>
      <c r="P66" s="27">
        <v>85779.42</v>
      </c>
      <c r="R66" s="30">
        <f t="shared" si="1"/>
        <v>3126750.51</v>
      </c>
    </row>
    <row r="67" spans="1:20" ht="15.75" thickBot="1" x14ac:dyDescent="0.3">
      <c r="A67" s="8" t="s">
        <v>23</v>
      </c>
      <c r="B67" s="33">
        <f>SUM(B14:B66)</f>
        <v>575602422.78999984</v>
      </c>
      <c r="C67" s="33">
        <f>SUM(C14:C66)</f>
        <v>1109460.77</v>
      </c>
      <c r="D67" s="33">
        <f>SUM(D14:D66)</f>
        <v>52083033.559999995</v>
      </c>
      <c r="E67" s="34">
        <v>793.92</v>
      </c>
      <c r="F67" s="33">
        <f>D67/E67/201</f>
        <v>326.37995005825366</v>
      </c>
      <c r="G67" s="35"/>
      <c r="H67" s="34">
        <v>58.47</v>
      </c>
      <c r="I67" s="33">
        <f>SUM(I14:I66)</f>
        <v>69089184</v>
      </c>
      <c r="J67" s="33">
        <f>SUM(J14:J66)</f>
        <v>247305</v>
      </c>
      <c r="K67" s="33">
        <f>SUM(K14:K66)</f>
        <v>13858250.560000002</v>
      </c>
      <c r="M67" s="34">
        <f>(SUM(M14:M66)/COUNT(M14:M66))</f>
        <v>0</v>
      </c>
      <c r="N67" s="33">
        <f>SUM(N14:N66)</f>
        <v>0</v>
      </c>
      <c r="O67" s="35"/>
      <c r="P67" s="33">
        <f>SUM(P14:P66)</f>
        <v>6387431.04</v>
      </c>
      <c r="R67" s="33">
        <f>SUM(R14:R66)</f>
        <v>72328715.159999996</v>
      </c>
    </row>
    <row r="68" spans="1:20" s="37" customFormat="1" ht="15.75" thickTop="1" x14ac:dyDescent="0.25">
      <c r="A68" s="8"/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  <c r="Q68" s="27"/>
      <c r="R68" s="27"/>
    </row>
    <row r="69" spans="1:20" s="37" customFormat="1" x14ac:dyDescent="0.25">
      <c r="A69" s="39" t="s">
        <v>31</v>
      </c>
      <c r="B69" s="36"/>
      <c r="C69" s="36"/>
      <c r="D69" s="36"/>
      <c r="F69" s="27"/>
      <c r="G69" s="36"/>
      <c r="H69" s="38"/>
      <c r="I69" s="35"/>
      <c r="J69" s="35"/>
      <c r="K69" s="27"/>
      <c r="M69" s="28"/>
      <c r="N69" s="27"/>
      <c r="O69" s="27"/>
      <c r="P69" s="27"/>
      <c r="Q69" s="27"/>
      <c r="R69" s="27"/>
    </row>
    <row r="70" spans="1:20" x14ac:dyDescent="0.25">
      <c r="A70" s="39" t="s">
        <v>32</v>
      </c>
      <c r="B70" s="8"/>
      <c r="I70" s="28"/>
      <c r="L70" s="27"/>
      <c r="M70" s="27"/>
      <c r="S70" s="27"/>
      <c r="T70" s="27"/>
    </row>
    <row r="71" spans="1:20" x14ac:dyDescent="0.25">
      <c r="A71" s="39" t="s">
        <v>33</v>
      </c>
      <c r="B71" s="40"/>
      <c r="C71" s="41"/>
      <c r="D71" s="41"/>
      <c r="E71" s="41"/>
      <c r="F71" s="41"/>
      <c r="G71" s="41"/>
      <c r="H71" s="41"/>
      <c r="I71" s="42"/>
      <c r="J71" s="41"/>
      <c r="K71" s="41"/>
      <c r="L71" s="41"/>
      <c r="M71" s="41"/>
      <c r="N71" s="41"/>
      <c r="O71" s="41"/>
      <c r="P71" s="41"/>
      <c r="Q71" s="41"/>
      <c r="S71" s="27"/>
      <c r="T71" s="27"/>
    </row>
    <row r="72" spans="1:20" x14ac:dyDescent="0.25">
      <c r="A72" s="39" t="s">
        <v>41</v>
      </c>
      <c r="E72" s="28"/>
      <c r="H72" s="28"/>
    </row>
    <row r="73" spans="1:20" x14ac:dyDescent="0.25">
      <c r="A73" s="39" t="s">
        <v>40</v>
      </c>
      <c r="E73" s="28"/>
      <c r="H73" s="28"/>
    </row>
    <row r="74" spans="1:20" x14ac:dyDescent="0.25">
      <c r="E74" s="28"/>
      <c r="H74" s="28"/>
    </row>
    <row r="75" spans="1:20" x14ac:dyDescent="0.25">
      <c r="E75" s="28"/>
      <c r="H75" s="28"/>
    </row>
    <row r="76" spans="1:20" x14ac:dyDescent="0.25">
      <c r="E76" s="28"/>
      <c r="H76" s="28"/>
    </row>
    <row r="77" spans="1:20" x14ac:dyDescent="0.25">
      <c r="E77" s="28"/>
      <c r="H77" s="28"/>
    </row>
    <row r="78" spans="1:20" x14ac:dyDescent="0.25">
      <c r="E78" s="28"/>
      <c r="H78" s="28"/>
    </row>
    <row r="79" spans="1:20" x14ac:dyDescent="0.25">
      <c r="E79" s="28"/>
      <c r="H79" s="28"/>
    </row>
    <row r="80" spans="1:20" x14ac:dyDescent="0.25">
      <c r="E80" s="28"/>
      <c r="H80" s="28"/>
    </row>
    <row r="81" spans="1:23" x14ac:dyDescent="0.25">
      <c r="E81" s="28"/>
      <c r="H81" s="28"/>
    </row>
    <row r="82" spans="1:23" s="27" customFormat="1" x14ac:dyDescent="0.25">
      <c r="A82" s="8"/>
      <c r="E82" s="28"/>
      <c r="H82" s="28"/>
      <c r="L82" s="28"/>
      <c r="M82" s="28"/>
      <c r="S82" s="2"/>
      <c r="T82" s="2"/>
      <c r="U82" s="2"/>
      <c r="V82" s="2"/>
      <c r="W82" s="2"/>
    </row>
    <row r="83" spans="1:23" s="27" customFormat="1" x14ac:dyDescent="0.25">
      <c r="A83" s="8"/>
      <c r="E83" s="28"/>
      <c r="H83" s="28"/>
      <c r="L83" s="28"/>
      <c r="M83" s="28"/>
      <c r="S83" s="2"/>
      <c r="T83" s="2"/>
      <c r="U83" s="2"/>
      <c r="V83" s="2"/>
      <c r="W83" s="2"/>
    </row>
    <row r="84" spans="1:23" s="27" customFormat="1" x14ac:dyDescent="0.25">
      <c r="A84" s="8"/>
      <c r="E84" s="28"/>
      <c r="H84" s="28"/>
      <c r="L84" s="28"/>
      <c r="M84" s="28"/>
      <c r="S84" s="2"/>
      <c r="T84" s="2"/>
      <c r="U84" s="2"/>
      <c r="V84" s="2"/>
      <c r="W84" s="2"/>
    </row>
    <row r="85" spans="1:23" s="27" customFormat="1" x14ac:dyDescent="0.25">
      <c r="A85" s="8"/>
      <c r="E85" s="28"/>
      <c r="H85" s="28"/>
      <c r="L85" s="28"/>
      <c r="M85" s="28"/>
      <c r="S85" s="2"/>
      <c r="T85" s="2"/>
      <c r="U85" s="2"/>
      <c r="V85" s="2"/>
      <c r="W85" s="2"/>
    </row>
    <row r="86" spans="1:23" s="27" customFormat="1" x14ac:dyDescent="0.25">
      <c r="A86" s="8"/>
      <c r="E86" s="28"/>
      <c r="H86" s="28"/>
      <c r="L86" s="28"/>
      <c r="M86" s="28"/>
      <c r="S86" s="2"/>
      <c r="T86" s="2"/>
      <c r="U86" s="2"/>
      <c r="V86" s="2"/>
      <c r="W86" s="2"/>
    </row>
    <row r="87" spans="1:23" s="27" customFormat="1" x14ac:dyDescent="0.25">
      <c r="A87" s="8"/>
      <c r="E87" s="28"/>
      <c r="H87" s="28"/>
      <c r="L87" s="28"/>
      <c r="M87" s="28"/>
      <c r="S87" s="2"/>
      <c r="T87" s="2"/>
      <c r="U87" s="2"/>
      <c r="V87" s="2"/>
      <c r="W87" s="2"/>
    </row>
    <row r="88" spans="1:23" s="27" customFormat="1" x14ac:dyDescent="0.25">
      <c r="A88" s="8"/>
      <c r="E88" s="28"/>
      <c r="H88" s="28"/>
      <c r="L88" s="28"/>
      <c r="M88" s="28"/>
      <c r="S88" s="2"/>
      <c r="T88" s="2"/>
      <c r="U88" s="2"/>
      <c r="V88" s="2"/>
      <c r="W88" s="2"/>
    </row>
    <row r="89" spans="1:23" s="27" customFormat="1" x14ac:dyDescent="0.25">
      <c r="A89" s="8"/>
      <c r="E89" s="28"/>
      <c r="H89" s="28"/>
      <c r="L89" s="28"/>
      <c r="M89" s="28"/>
      <c r="S89" s="2"/>
      <c r="T89" s="2"/>
      <c r="U89" s="2"/>
      <c r="V89" s="2"/>
      <c r="W89" s="2"/>
    </row>
    <row r="90" spans="1:23" s="27" customFormat="1" x14ac:dyDescent="0.25">
      <c r="A90" s="8"/>
      <c r="H90" s="28"/>
      <c r="L90" s="28"/>
      <c r="M90" s="28"/>
      <c r="S90" s="2"/>
      <c r="T90" s="2"/>
      <c r="U90" s="2"/>
      <c r="V90" s="2"/>
      <c r="W90" s="2"/>
    </row>
    <row r="91" spans="1:23" s="27" customFormat="1" x14ac:dyDescent="0.25">
      <c r="A91" s="8"/>
      <c r="H91" s="28"/>
      <c r="L91" s="28"/>
      <c r="M91" s="28"/>
      <c r="S91" s="2"/>
      <c r="T91" s="2"/>
      <c r="U91" s="2"/>
      <c r="V91" s="2"/>
      <c r="W91" s="2"/>
    </row>
    <row r="92" spans="1:23" s="27" customFormat="1" x14ac:dyDescent="0.25">
      <c r="A92" s="8"/>
      <c r="H92" s="28"/>
      <c r="L92" s="28"/>
      <c r="M92" s="28"/>
      <c r="S92" s="2"/>
      <c r="T92" s="2"/>
      <c r="U92" s="2"/>
      <c r="V92" s="2"/>
      <c r="W92" s="2"/>
    </row>
    <row r="93" spans="1:23" s="27" customFormat="1" x14ac:dyDescent="0.25">
      <c r="A93" s="8"/>
      <c r="H93" s="28"/>
      <c r="L93" s="28"/>
      <c r="M93" s="28"/>
      <c r="S93" s="2"/>
      <c r="T93" s="2"/>
      <c r="U93" s="2"/>
      <c r="V93" s="2"/>
      <c r="W93" s="2"/>
    </row>
    <row r="94" spans="1:23" s="27" customFormat="1" x14ac:dyDescent="0.25">
      <c r="A94" s="8"/>
      <c r="H94" s="28"/>
      <c r="L94" s="28"/>
      <c r="M94" s="28"/>
      <c r="S94" s="2"/>
      <c r="T94" s="2"/>
      <c r="U94" s="2"/>
      <c r="V94" s="2"/>
      <c r="W94" s="2"/>
    </row>
    <row r="95" spans="1:23" s="27" customFormat="1" x14ac:dyDescent="0.25">
      <c r="A95" s="8"/>
      <c r="H95" s="28"/>
      <c r="L95" s="28"/>
      <c r="M95" s="28"/>
      <c r="S95" s="2"/>
      <c r="T95" s="2"/>
      <c r="U95" s="2"/>
      <c r="V95" s="2"/>
      <c r="W95" s="2"/>
    </row>
    <row r="96" spans="1:23" s="27" customFormat="1" x14ac:dyDescent="0.25">
      <c r="A96" s="8"/>
      <c r="H96" s="28"/>
      <c r="L96" s="28"/>
      <c r="M96" s="28"/>
      <c r="S96" s="2"/>
      <c r="T96" s="2"/>
      <c r="U96" s="2"/>
      <c r="V96" s="2"/>
      <c r="W96" s="2"/>
    </row>
    <row r="97" spans="1:23" s="27" customFormat="1" x14ac:dyDescent="0.25">
      <c r="A97" s="8"/>
      <c r="H97" s="28"/>
      <c r="L97" s="28"/>
      <c r="M97" s="28"/>
      <c r="S97" s="2"/>
      <c r="T97" s="2"/>
      <c r="U97" s="2"/>
      <c r="V97" s="2"/>
      <c r="W97" s="2"/>
    </row>
    <row r="98" spans="1:23" s="27" customFormat="1" x14ac:dyDescent="0.25">
      <c r="A98" s="8"/>
      <c r="H98" s="28"/>
      <c r="L98" s="28"/>
      <c r="M98" s="28"/>
      <c r="S98" s="2"/>
      <c r="T98" s="2"/>
      <c r="U98" s="2"/>
      <c r="V98" s="2"/>
      <c r="W98" s="2"/>
    </row>
    <row r="99" spans="1:23" s="27" customFormat="1" x14ac:dyDescent="0.25">
      <c r="A99" s="8"/>
      <c r="H99" s="28"/>
      <c r="L99" s="28"/>
      <c r="M99" s="28"/>
      <c r="S99" s="2"/>
      <c r="T99" s="2"/>
      <c r="U99" s="2"/>
      <c r="V99" s="2"/>
      <c r="W99" s="2"/>
    </row>
    <row r="100" spans="1:23" s="27" customFormat="1" x14ac:dyDescent="0.25">
      <c r="A100" s="8"/>
      <c r="H100" s="28"/>
      <c r="L100" s="28"/>
      <c r="M100" s="28"/>
      <c r="S100" s="2"/>
      <c r="T100" s="2"/>
      <c r="U100" s="2"/>
      <c r="V100" s="2"/>
      <c r="W100" s="2"/>
    </row>
    <row r="101" spans="1:23" s="27" customFormat="1" x14ac:dyDescent="0.25">
      <c r="A101" s="8"/>
      <c r="H101" s="28"/>
      <c r="L101" s="28"/>
      <c r="M101" s="28"/>
      <c r="S101" s="2"/>
      <c r="T101" s="2"/>
      <c r="U101" s="2"/>
      <c r="V101" s="2"/>
      <c r="W101" s="2"/>
    </row>
    <row r="102" spans="1:23" s="27" customFormat="1" x14ac:dyDescent="0.25">
      <c r="A102" s="8"/>
      <c r="H102" s="28"/>
      <c r="L102" s="28"/>
      <c r="M102" s="28"/>
      <c r="S102" s="2"/>
      <c r="T102" s="2"/>
      <c r="U102" s="2"/>
      <c r="V102" s="2"/>
      <c r="W102" s="2"/>
    </row>
    <row r="103" spans="1:23" s="27" customFormat="1" x14ac:dyDescent="0.25">
      <c r="A103" s="8"/>
      <c r="H103" s="28"/>
      <c r="L103" s="28"/>
      <c r="M103" s="28"/>
      <c r="S103" s="2"/>
      <c r="T103" s="2"/>
      <c r="U103" s="2"/>
      <c r="V103" s="2"/>
      <c r="W103" s="2"/>
    </row>
    <row r="104" spans="1:23" s="27" customFormat="1" x14ac:dyDescent="0.25">
      <c r="A104" s="8"/>
      <c r="H104" s="28"/>
      <c r="L104" s="28"/>
      <c r="M104" s="28"/>
      <c r="S104" s="2"/>
      <c r="T104" s="2"/>
      <c r="U104" s="2"/>
      <c r="V104" s="2"/>
      <c r="W104" s="2"/>
    </row>
    <row r="105" spans="1:23" s="27" customFormat="1" x14ac:dyDescent="0.25">
      <c r="A105" s="8"/>
      <c r="H105" s="28"/>
      <c r="L105" s="28"/>
      <c r="M105" s="28"/>
      <c r="S105" s="2"/>
      <c r="T105" s="2"/>
      <c r="U105" s="2"/>
      <c r="V105" s="2"/>
      <c r="W105" s="2"/>
    </row>
    <row r="106" spans="1:23" s="27" customFormat="1" x14ac:dyDescent="0.25">
      <c r="A106" s="8"/>
      <c r="H106" s="28"/>
      <c r="L106" s="28"/>
      <c r="M106" s="28"/>
      <c r="S106" s="2"/>
      <c r="T106" s="2"/>
      <c r="U106" s="2"/>
      <c r="V106" s="2"/>
      <c r="W106" s="2"/>
    </row>
    <row r="107" spans="1:23" s="27" customFormat="1" x14ac:dyDescent="0.25">
      <c r="A107" s="8"/>
      <c r="H107" s="28"/>
      <c r="L107" s="28"/>
      <c r="M107" s="28"/>
      <c r="S107" s="2"/>
      <c r="T107" s="2"/>
      <c r="U107" s="2"/>
      <c r="V107" s="2"/>
      <c r="W107" s="2"/>
    </row>
    <row r="108" spans="1:23" s="27" customFormat="1" x14ac:dyDescent="0.25">
      <c r="A108" s="8"/>
      <c r="H108" s="28"/>
      <c r="L108" s="28"/>
      <c r="M108" s="28"/>
      <c r="S108" s="2"/>
      <c r="T108" s="2"/>
      <c r="U108" s="2"/>
      <c r="V108" s="2"/>
      <c r="W108" s="2"/>
    </row>
    <row r="109" spans="1:23" s="27" customFormat="1" x14ac:dyDescent="0.25">
      <c r="A109" s="8"/>
      <c r="H109" s="28"/>
      <c r="L109" s="28"/>
      <c r="M109" s="28"/>
      <c r="S109" s="2"/>
      <c r="T109" s="2"/>
      <c r="U109" s="2"/>
      <c r="V109" s="2"/>
      <c r="W109" s="2"/>
    </row>
    <row r="110" spans="1:23" s="27" customFormat="1" x14ac:dyDescent="0.25">
      <c r="A110" s="8"/>
      <c r="H110" s="28"/>
      <c r="L110" s="28"/>
      <c r="M110" s="28"/>
      <c r="S110" s="2"/>
      <c r="T110" s="2"/>
      <c r="U110" s="2"/>
      <c r="V110" s="2"/>
      <c r="W110" s="2"/>
    </row>
    <row r="111" spans="1:23" s="27" customFormat="1" x14ac:dyDescent="0.25">
      <c r="A111" s="8"/>
      <c r="H111" s="28"/>
      <c r="L111" s="28"/>
      <c r="M111" s="28"/>
      <c r="S111" s="2"/>
      <c r="T111" s="2"/>
      <c r="U111" s="2"/>
      <c r="V111" s="2"/>
      <c r="W111" s="2"/>
    </row>
    <row r="112" spans="1:23" s="27" customFormat="1" x14ac:dyDescent="0.25">
      <c r="A112" s="8"/>
      <c r="H112" s="28"/>
      <c r="L112" s="28"/>
      <c r="M112" s="28"/>
      <c r="S112" s="2"/>
      <c r="T112" s="2"/>
      <c r="U112" s="2"/>
      <c r="V112" s="2"/>
      <c r="W112" s="2"/>
    </row>
    <row r="113" spans="1:23" s="27" customFormat="1" x14ac:dyDescent="0.25">
      <c r="A113" s="8"/>
      <c r="H113" s="28"/>
      <c r="L113" s="28"/>
      <c r="M113" s="28"/>
      <c r="S113" s="2"/>
      <c r="T113" s="2"/>
      <c r="U113" s="2"/>
      <c r="V113" s="2"/>
      <c r="W113" s="2"/>
    </row>
    <row r="114" spans="1:23" s="27" customFormat="1" x14ac:dyDescent="0.25">
      <c r="A114" s="8"/>
      <c r="H114" s="28"/>
      <c r="L114" s="28"/>
      <c r="M114" s="28"/>
      <c r="S114" s="2"/>
      <c r="T114" s="2"/>
      <c r="U114" s="2"/>
      <c r="V114" s="2"/>
      <c r="W114" s="2"/>
    </row>
    <row r="115" spans="1:23" s="27" customFormat="1" x14ac:dyDescent="0.25">
      <c r="A115" s="8"/>
      <c r="H115" s="28"/>
      <c r="L115" s="28"/>
      <c r="M115" s="28"/>
      <c r="S115" s="2"/>
      <c r="T115" s="2"/>
      <c r="U115" s="2"/>
      <c r="V115" s="2"/>
      <c r="W115" s="2"/>
    </row>
    <row r="116" spans="1:23" s="27" customFormat="1" x14ac:dyDescent="0.25">
      <c r="A116" s="8"/>
      <c r="H116" s="28"/>
      <c r="L116" s="28"/>
      <c r="M116" s="28"/>
      <c r="S116" s="2"/>
      <c r="T116" s="2"/>
      <c r="U116" s="2"/>
      <c r="V116" s="2"/>
      <c r="W116" s="2"/>
    </row>
    <row r="117" spans="1:23" s="27" customFormat="1" x14ac:dyDescent="0.25">
      <c r="A117" s="8"/>
      <c r="H117" s="28"/>
      <c r="L117" s="28"/>
      <c r="M117" s="28"/>
      <c r="S117" s="2"/>
      <c r="T117" s="2"/>
      <c r="U117" s="2"/>
      <c r="V117" s="2"/>
      <c r="W117" s="2"/>
    </row>
    <row r="118" spans="1:23" s="27" customFormat="1" x14ac:dyDescent="0.25">
      <c r="A118" s="8"/>
      <c r="H118" s="28"/>
      <c r="L118" s="28"/>
      <c r="M118" s="28"/>
      <c r="S118" s="2"/>
      <c r="T118" s="2"/>
      <c r="U118" s="2"/>
      <c r="V118" s="2"/>
      <c r="W118" s="2"/>
    </row>
    <row r="119" spans="1:23" s="27" customFormat="1" x14ac:dyDescent="0.25">
      <c r="A119" s="8"/>
      <c r="H119" s="28"/>
      <c r="L119" s="28"/>
      <c r="M119" s="28"/>
      <c r="S119" s="2"/>
      <c r="T119" s="2"/>
      <c r="U119" s="2"/>
      <c r="V119" s="2"/>
      <c r="W119" s="2"/>
    </row>
    <row r="120" spans="1:23" s="27" customFormat="1" x14ac:dyDescent="0.25">
      <c r="A120" s="8"/>
      <c r="H120" s="28"/>
      <c r="L120" s="28"/>
      <c r="M120" s="28"/>
      <c r="S120" s="2"/>
      <c r="T120" s="2"/>
      <c r="U120" s="2"/>
      <c r="V120" s="2"/>
      <c r="W120" s="2"/>
    </row>
    <row r="121" spans="1:23" s="27" customFormat="1" x14ac:dyDescent="0.25">
      <c r="A121" s="8"/>
      <c r="H121" s="28"/>
      <c r="L121" s="28"/>
      <c r="M121" s="28"/>
      <c r="S121" s="2"/>
      <c r="T121" s="2"/>
      <c r="U121" s="2"/>
      <c r="V121" s="2"/>
      <c r="W121" s="2"/>
    </row>
    <row r="122" spans="1:23" s="27" customFormat="1" x14ac:dyDescent="0.25">
      <c r="A122" s="8"/>
      <c r="H122" s="28"/>
      <c r="L122" s="28"/>
      <c r="M122" s="28"/>
      <c r="S122" s="2"/>
      <c r="T122" s="2"/>
      <c r="U122" s="2"/>
      <c r="V122" s="2"/>
      <c r="W122" s="2"/>
    </row>
    <row r="123" spans="1:23" s="27" customFormat="1" x14ac:dyDescent="0.25">
      <c r="A123" s="8"/>
      <c r="H123" s="28"/>
      <c r="L123" s="28"/>
      <c r="M123" s="28"/>
      <c r="S123" s="2"/>
      <c r="T123" s="2"/>
      <c r="U123" s="2"/>
      <c r="V123" s="2"/>
      <c r="W123" s="2"/>
    </row>
    <row r="124" spans="1:23" s="27" customFormat="1" x14ac:dyDescent="0.25">
      <c r="A124" s="8"/>
      <c r="H124" s="28"/>
      <c r="L124" s="28"/>
      <c r="M124" s="28"/>
      <c r="S124" s="2"/>
      <c r="T124" s="2"/>
      <c r="U124" s="2"/>
      <c r="V124" s="2"/>
      <c r="W124" s="2"/>
    </row>
    <row r="125" spans="1:23" s="27" customFormat="1" x14ac:dyDescent="0.25">
      <c r="A125" s="8"/>
      <c r="H125" s="28"/>
      <c r="L125" s="28"/>
      <c r="M125" s="28"/>
      <c r="S125" s="2"/>
      <c r="T125" s="2"/>
      <c r="U125" s="2"/>
      <c r="V125" s="2"/>
      <c r="W125" s="2"/>
    </row>
    <row r="126" spans="1:23" s="27" customFormat="1" x14ac:dyDescent="0.25">
      <c r="A126" s="8"/>
      <c r="H126" s="28"/>
      <c r="L126" s="28"/>
      <c r="M126" s="28"/>
      <c r="S126" s="2"/>
      <c r="T126" s="2"/>
      <c r="U126" s="2"/>
      <c r="V126" s="2"/>
      <c r="W126" s="2"/>
    </row>
    <row r="127" spans="1:23" s="27" customFormat="1" x14ac:dyDescent="0.25">
      <c r="A127" s="8"/>
      <c r="H127" s="28"/>
      <c r="L127" s="28"/>
      <c r="M127" s="28"/>
      <c r="S127" s="2"/>
      <c r="T127" s="2"/>
      <c r="U127" s="2"/>
      <c r="V127" s="2"/>
      <c r="W127" s="2"/>
    </row>
    <row r="128" spans="1:23" s="27" customFormat="1" x14ac:dyDescent="0.25">
      <c r="A128" s="8"/>
      <c r="H128" s="28"/>
      <c r="L128" s="28"/>
      <c r="M128" s="28"/>
      <c r="S128" s="2"/>
      <c r="T128" s="2"/>
      <c r="U128" s="2"/>
      <c r="V128" s="2"/>
      <c r="W128" s="2"/>
    </row>
    <row r="129" spans="1:23" s="27" customFormat="1" x14ac:dyDescent="0.25">
      <c r="A129" s="8"/>
      <c r="H129" s="28"/>
      <c r="L129" s="28"/>
      <c r="M129" s="28"/>
      <c r="S129" s="2"/>
      <c r="T129" s="2"/>
      <c r="U129" s="2"/>
      <c r="V129" s="2"/>
      <c r="W129" s="2"/>
    </row>
    <row r="130" spans="1:23" s="27" customFormat="1" x14ac:dyDescent="0.25">
      <c r="A130" s="8"/>
      <c r="H130" s="28"/>
      <c r="L130" s="28"/>
      <c r="M130" s="28"/>
      <c r="S130" s="2"/>
      <c r="T130" s="2"/>
      <c r="U130" s="2"/>
      <c r="V130" s="2"/>
      <c r="W130" s="2"/>
    </row>
    <row r="131" spans="1:23" s="27" customFormat="1" x14ac:dyDescent="0.25">
      <c r="A131" s="8"/>
      <c r="H131" s="28"/>
      <c r="L131" s="28"/>
      <c r="M131" s="28"/>
      <c r="S131" s="2"/>
      <c r="T131" s="2"/>
      <c r="U131" s="2"/>
      <c r="V131" s="2"/>
      <c r="W131" s="2"/>
    </row>
    <row r="132" spans="1:23" s="27" customFormat="1" x14ac:dyDescent="0.25">
      <c r="A132" s="8"/>
      <c r="H132" s="28"/>
      <c r="L132" s="28"/>
      <c r="M132" s="28"/>
      <c r="S132" s="2"/>
      <c r="T132" s="2"/>
      <c r="U132" s="2"/>
      <c r="V132" s="2"/>
      <c r="W132" s="2"/>
    </row>
    <row r="133" spans="1:23" s="27" customFormat="1" x14ac:dyDescent="0.25">
      <c r="A133" s="8"/>
      <c r="H133" s="28"/>
      <c r="L133" s="28"/>
      <c r="M133" s="28"/>
      <c r="S133" s="2"/>
      <c r="T133" s="2"/>
      <c r="U133" s="2"/>
      <c r="V133" s="2"/>
      <c r="W133" s="2"/>
    </row>
    <row r="134" spans="1:23" s="27" customFormat="1" x14ac:dyDescent="0.25">
      <c r="A134" s="8"/>
      <c r="H134" s="28"/>
      <c r="L134" s="28"/>
      <c r="M134" s="28"/>
      <c r="S134" s="2"/>
      <c r="T134" s="2"/>
      <c r="U134" s="2"/>
      <c r="V134" s="2"/>
      <c r="W134" s="2"/>
    </row>
    <row r="135" spans="1:23" s="27" customFormat="1" x14ac:dyDescent="0.25">
      <c r="A135" s="8"/>
      <c r="H135" s="28"/>
      <c r="L135" s="28"/>
      <c r="M135" s="28"/>
      <c r="S135" s="2"/>
      <c r="T135" s="2"/>
      <c r="U135" s="2"/>
      <c r="V135" s="2"/>
      <c r="W135" s="2"/>
    </row>
    <row r="136" spans="1:23" s="27" customFormat="1" x14ac:dyDescent="0.25">
      <c r="A136" s="8"/>
      <c r="H136" s="28"/>
      <c r="L136" s="28"/>
      <c r="M136" s="28"/>
      <c r="S136" s="2"/>
      <c r="T136" s="2"/>
      <c r="U136" s="2"/>
      <c r="V136" s="2"/>
      <c r="W136" s="2"/>
    </row>
    <row r="137" spans="1:23" s="27" customFormat="1" x14ac:dyDescent="0.25">
      <c r="A137" s="8"/>
      <c r="H137" s="28"/>
      <c r="L137" s="28"/>
      <c r="M137" s="28"/>
      <c r="S137" s="2"/>
      <c r="T137" s="2"/>
      <c r="U137" s="2"/>
      <c r="V137" s="2"/>
      <c r="W137" s="2"/>
    </row>
    <row r="138" spans="1:23" s="27" customFormat="1" x14ac:dyDescent="0.25">
      <c r="A138" s="8"/>
      <c r="H138" s="28"/>
      <c r="L138" s="28"/>
      <c r="M138" s="28"/>
      <c r="S138" s="2"/>
      <c r="T138" s="2"/>
      <c r="U138" s="2"/>
      <c r="V138" s="2"/>
      <c r="W138" s="2"/>
    </row>
    <row r="139" spans="1:23" s="27" customFormat="1" x14ac:dyDescent="0.25">
      <c r="A139" s="8"/>
      <c r="H139" s="28"/>
      <c r="L139" s="28"/>
      <c r="M139" s="28"/>
      <c r="S139" s="2"/>
      <c r="T139" s="2"/>
      <c r="U139" s="2"/>
      <c r="V139" s="2"/>
      <c r="W139" s="2"/>
    </row>
    <row r="140" spans="1:23" s="27" customFormat="1" x14ac:dyDescent="0.25">
      <c r="A140" s="8"/>
      <c r="H140" s="28"/>
      <c r="L140" s="28"/>
      <c r="M140" s="28"/>
      <c r="S140" s="2"/>
      <c r="T140" s="2"/>
      <c r="U140" s="2"/>
      <c r="V140" s="2"/>
      <c r="W140" s="2"/>
    </row>
    <row r="141" spans="1:23" s="27" customFormat="1" x14ac:dyDescent="0.25">
      <c r="A141" s="8"/>
      <c r="H141" s="28"/>
      <c r="L141" s="28"/>
      <c r="M141" s="28"/>
      <c r="S141" s="2"/>
      <c r="T141" s="2"/>
      <c r="U141" s="2"/>
      <c r="V141" s="2"/>
      <c r="W141" s="2"/>
    </row>
    <row r="142" spans="1:23" s="27" customFormat="1" x14ac:dyDescent="0.25">
      <c r="A142" s="8"/>
      <c r="H142" s="28"/>
      <c r="L142" s="28"/>
      <c r="M142" s="28"/>
      <c r="S142" s="2"/>
      <c r="T142" s="2"/>
      <c r="U142" s="2"/>
      <c r="V142" s="2"/>
      <c r="W142" s="2"/>
    </row>
    <row r="143" spans="1:23" s="27" customFormat="1" x14ac:dyDescent="0.25">
      <c r="A143" s="8"/>
      <c r="H143" s="28"/>
      <c r="L143" s="28"/>
      <c r="M143" s="28"/>
      <c r="S143" s="2"/>
      <c r="T143" s="2"/>
      <c r="U143" s="2"/>
      <c r="V143" s="2"/>
      <c r="W143" s="2"/>
    </row>
    <row r="144" spans="1:23" s="27" customFormat="1" x14ac:dyDescent="0.25">
      <c r="A144" s="8"/>
      <c r="H144" s="28"/>
      <c r="L144" s="28"/>
      <c r="M144" s="28"/>
      <c r="S144" s="2"/>
      <c r="T144" s="2"/>
      <c r="U144" s="2"/>
      <c r="V144" s="2"/>
      <c r="W144" s="2"/>
    </row>
    <row r="145" spans="1:23" s="27" customFormat="1" x14ac:dyDescent="0.25">
      <c r="A145" s="8"/>
      <c r="H145" s="28"/>
      <c r="L145" s="28"/>
      <c r="M145" s="28"/>
      <c r="S145" s="2"/>
      <c r="T145" s="2"/>
      <c r="U145" s="2"/>
      <c r="V145" s="2"/>
      <c r="W145" s="2"/>
    </row>
    <row r="146" spans="1:23" s="27" customFormat="1" x14ac:dyDescent="0.25">
      <c r="A146" s="8"/>
      <c r="H146" s="28"/>
      <c r="L146" s="28"/>
      <c r="M146" s="28"/>
      <c r="S146" s="2"/>
      <c r="T146" s="2"/>
      <c r="U146" s="2"/>
      <c r="V146" s="2"/>
      <c r="W146" s="2"/>
    </row>
    <row r="147" spans="1:23" s="27" customFormat="1" x14ac:dyDescent="0.25">
      <c r="A147" s="8"/>
      <c r="H147" s="28"/>
      <c r="L147" s="28"/>
      <c r="M147" s="28"/>
      <c r="S147" s="2"/>
      <c r="T147" s="2"/>
      <c r="U147" s="2"/>
      <c r="V147" s="2"/>
      <c r="W147" s="2"/>
    </row>
    <row r="148" spans="1:23" s="27" customFormat="1" x14ac:dyDescent="0.25">
      <c r="A148" s="8"/>
      <c r="H148" s="28"/>
      <c r="L148" s="28"/>
      <c r="M148" s="28"/>
      <c r="S148" s="2"/>
      <c r="T148" s="2"/>
      <c r="U148" s="2"/>
      <c r="V148" s="2"/>
      <c r="W148" s="2"/>
    </row>
    <row r="149" spans="1:23" s="27" customFormat="1" x14ac:dyDescent="0.25">
      <c r="A149" s="8"/>
      <c r="H149" s="28"/>
      <c r="L149" s="28"/>
      <c r="M149" s="28"/>
      <c r="S149" s="2"/>
      <c r="T149" s="2"/>
      <c r="U149" s="2"/>
      <c r="V149" s="2"/>
      <c r="W149" s="2"/>
    </row>
    <row r="150" spans="1:23" s="27" customFormat="1" x14ac:dyDescent="0.25">
      <c r="A150" s="8"/>
      <c r="H150" s="28"/>
      <c r="L150" s="28"/>
      <c r="M150" s="28"/>
      <c r="S150" s="2"/>
      <c r="T150" s="2"/>
      <c r="U150" s="2"/>
      <c r="V150" s="2"/>
      <c r="W150" s="2"/>
    </row>
    <row r="151" spans="1:23" s="27" customFormat="1" x14ac:dyDescent="0.25">
      <c r="A151" s="8"/>
      <c r="H151" s="28"/>
      <c r="L151" s="28"/>
      <c r="M151" s="28"/>
      <c r="S151" s="2"/>
      <c r="T151" s="2"/>
      <c r="U151" s="2"/>
      <c r="V151" s="2"/>
      <c r="W151" s="2"/>
    </row>
    <row r="152" spans="1:23" s="27" customFormat="1" x14ac:dyDescent="0.25">
      <c r="A152" s="8"/>
      <c r="H152" s="28"/>
      <c r="L152" s="28"/>
      <c r="M152" s="28"/>
      <c r="S152" s="2"/>
      <c r="T152" s="2"/>
      <c r="U152" s="2"/>
      <c r="V152" s="2"/>
      <c r="W152" s="2"/>
    </row>
    <row r="153" spans="1:23" s="27" customFormat="1" x14ac:dyDescent="0.25">
      <c r="A153" s="8"/>
      <c r="H153" s="28"/>
      <c r="L153" s="28"/>
      <c r="M153" s="28"/>
      <c r="S153" s="2"/>
      <c r="T153" s="2"/>
      <c r="U153" s="2"/>
      <c r="V153" s="2"/>
      <c r="W153" s="2"/>
    </row>
    <row r="154" spans="1:23" s="27" customFormat="1" x14ac:dyDescent="0.25">
      <c r="A154" s="8"/>
      <c r="H154" s="28"/>
      <c r="L154" s="28"/>
      <c r="M154" s="28"/>
      <c r="S154" s="2"/>
      <c r="T154" s="2"/>
      <c r="U154" s="2"/>
      <c r="V154" s="2"/>
      <c r="W154" s="2"/>
    </row>
    <row r="155" spans="1:23" s="27" customFormat="1" x14ac:dyDescent="0.25">
      <c r="A155" s="8"/>
      <c r="H155" s="28"/>
      <c r="L155" s="28"/>
      <c r="M155" s="28"/>
      <c r="S155" s="2"/>
      <c r="T155" s="2"/>
      <c r="U155" s="2"/>
      <c r="V155" s="2"/>
      <c r="W155" s="2"/>
    </row>
    <row r="156" spans="1:23" s="27" customFormat="1" x14ac:dyDescent="0.25">
      <c r="A156" s="8"/>
      <c r="H156" s="28"/>
      <c r="L156" s="28"/>
      <c r="M156" s="28"/>
      <c r="S156" s="2"/>
      <c r="T156" s="2"/>
      <c r="U156" s="2"/>
      <c r="V156" s="2"/>
      <c r="W156" s="2"/>
    </row>
    <row r="157" spans="1:23" s="27" customFormat="1" x14ac:dyDescent="0.25">
      <c r="A157" s="8"/>
      <c r="H157" s="28"/>
      <c r="L157" s="28"/>
      <c r="M157" s="28"/>
      <c r="S157" s="2"/>
      <c r="T157" s="2"/>
      <c r="U157" s="2"/>
      <c r="V157" s="2"/>
      <c r="W157" s="2"/>
    </row>
    <row r="158" spans="1:23" s="27" customFormat="1" x14ac:dyDescent="0.25">
      <c r="A158" s="8"/>
      <c r="H158" s="28"/>
      <c r="L158" s="28"/>
      <c r="M158" s="28"/>
      <c r="S158" s="2"/>
      <c r="T158" s="2"/>
      <c r="U158" s="2"/>
      <c r="V158" s="2"/>
      <c r="W158" s="2"/>
    </row>
    <row r="159" spans="1:23" s="27" customFormat="1" x14ac:dyDescent="0.25">
      <c r="A159" s="8"/>
      <c r="H159" s="28"/>
      <c r="L159" s="28"/>
      <c r="M159" s="28"/>
      <c r="S159" s="2"/>
      <c r="T159" s="2"/>
      <c r="U159" s="2"/>
      <c r="V159" s="2"/>
      <c r="W159" s="2"/>
    </row>
    <row r="160" spans="1:23" s="27" customFormat="1" x14ac:dyDescent="0.25">
      <c r="A160" s="8"/>
      <c r="H160" s="28"/>
      <c r="L160" s="28"/>
      <c r="M160" s="28"/>
      <c r="S160" s="2"/>
      <c r="T160" s="2"/>
      <c r="U160" s="2"/>
      <c r="V160" s="2"/>
      <c r="W160" s="2"/>
    </row>
    <row r="161" spans="1:23" s="27" customFormat="1" x14ac:dyDescent="0.25">
      <c r="A161" s="8"/>
      <c r="H161" s="28"/>
      <c r="L161" s="28"/>
      <c r="M161" s="28"/>
      <c r="S161" s="2"/>
      <c r="T161" s="2"/>
      <c r="U161" s="2"/>
      <c r="V161" s="2"/>
      <c r="W161" s="2"/>
    </row>
    <row r="162" spans="1:23" s="27" customFormat="1" x14ac:dyDescent="0.25">
      <c r="A162" s="8"/>
      <c r="H162" s="28"/>
      <c r="L162" s="28"/>
      <c r="M162" s="28"/>
      <c r="S162" s="2"/>
      <c r="T162" s="2"/>
      <c r="U162" s="2"/>
      <c r="V162" s="2"/>
      <c r="W162" s="2"/>
    </row>
    <row r="163" spans="1:23" s="27" customFormat="1" x14ac:dyDescent="0.25">
      <c r="A163" s="8"/>
      <c r="H163" s="28"/>
      <c r="L163" s="28"/>
      <c r="M163" s="28"/>
      <c r="S163" s="2"/>
      <c r="T163" s="2"/>
      <c r="U163" s="2"/>
      <c r="V163" s="2"/>
      <c r="W163" s="2"/>
    </row>
    <row r="164" spans="1:23" s="27" customFormat="1" x14ac:dyDescent="0.25">
      <c r="A164" s="8"/>
      <c r="H164" s="28"/>
      <c r="L164" s="28"/>
      <c r="M164" s="28"/>
      <c r="S164" s="2"/>
      <c r="T164" s="2"/>
      <c r="U164" s="2"/>
      <c r="V164" s="2"/>
      <c r="W164" s="2"/>
    </row>
    <row r="165" spans="1:23" s="27" customFormat="1" x14ac:dyDescent="0.25">
      <c r="A165" s="8"/>
      <c r="H165" s="28"/>
      <c r="L165" s="28"/>
      <c r="M165" s="28"/>
      <c r="S165" s="2"/>
      <c r="T165" s="2"/>
      <c r="U165" s="2"/>
      <c r="V165" s="2"/>
      <c r="W165" s="2"/>
    </row>
    <row r="166" spans="1:23" s="27" customFormat="1" x14ac:dyDescent="0.25">
      <c r="A166" s="8"/>
      <c r="H166" s="28"/>
      <c r="L166" s="28"/>
      <c r="M166" s="28"/>
      <c r="S166" s="2"/>
      <c r="T166" s="2"/>
      <c r="U166" s="2"/>
      <c r="V166" s="2"/>
      <c r="W166" s="2"/>
    </row>
    <row r="167" spans="1:23" s="27" customFormat="1" x14ac:dyDescent="0.25">
      <c r="A167" s="8"/>
      <c r="H167" s="28"/>
      <c r="L167" s="28"/>
      <c r="M167" s="28"/>
      <c r="S167" s="2"/>
      <c r="T167" s="2"/>
      <c r="U167" s="2"/>
      <c r="V167" s="2"/>
      <c r="W167" s="2"/>
    </row>
    <row r="168" spans="1:23" s="27" customFormat="1" x14ac:dyDescent="0.25">
      <c r="A168" s="8"/>
      <c r="H168" s="28"/>
      <c r="L168" s="28"/>
      <c r="M168" s="28"/>
      <c r="S168" s="2"/>
      <c r="T168" s="2"/>
      <c r="U168" s="2"/>
      <c r="V168" s="2"/>
      <c r="W168" s="2"/>
    </row>
    <row r="169" spans="1:23" s="27" customFormat="1" x14ac:dyDescent="0.25">
      <c r="A169" s="8"/>
      <c r="H169" s="28"/>
      <c r="L169" s="28"/>
      <c r="M169" s="28"/>
      <c r="S169" s="2"/>
      <c r="T169" s="2"/>
      <c r="U169" s="2"/>
      <c r="V169" s="2"/>
      <c r="W169" s="2"/>
    </row>
    <row r="170" spans="1:23" s="27" customFormat="1" x14ac:dyDescent="0.25">
      <c r="A170" s="8"/>
      <c r="H170" s="28"/>
      <c r="L170" s="28"/>
      <c r="M170" s="28"/>
      <c r="S170" s="2"/>
      <c r="T170" s="2"/>
      <c r="U170" s="2"/>
      <c r="V170" s="2"/>
      <c r="W170" s="2"/>
    </row>
    <row r="171" spans="1:23" s="27" customFormat="1" x14ac:dyDescent="0.25">
      <c r="A171" s="8"/>
      <c r="H171" s="28"/>
      <c r="L171" s="28"/>
      <c r="M171" s="28"/>
      <c r="S171" s="2"/>
      <c r="T171" s="2"/>
      <c r="U171" s="2"/>
      <c r="V171" s="2"/>
      <c r="W171" s="2"/>
    </row>
    <row r="172" spans="1:23" s="27" customFormat="1" x14ac:dyDescent="0.25">
      <c r="A172" s="8"/>
      <c r="H172" s="28"/>
      <c r="L172" s="28"/>
      <c r="M172" s="28"/>
      <c r="S172" s="2"/>
      <c r="T172" s="2"/>
      <c r="U172" s="2"/>
      <c r="V172" s="2"/>
      <c r="W172" s="2"/>
    </row>
  </sheetData>
  <mergeCells count="9">
    <mergeCell ref="B10:F10"/>
    <mergeCell ref="H10:K10"/>
    <mergeCell ref="M10:N10"/>
    <mergeCell ref="A1:R1"/>
    <mergeCell ref="A2:R2"/>
    <mergeCell ref="A3:R3"/>
    <mergeCell ref="A4:R4"/>
    <mergeCell ref="A5:R5"/>
    <mergeCell ref="A8:R8"/>
  </mergeCells>
  <hyperlinks>
    <hyperlink ref="A4" r:id="rId1" xr:uid="{DE7C37BB-B063-4860-9C70-16F8A3F94BFF}"/>
  </hyperlinks>
  <pageMargins left="0" right="0" top="0.25" bottom="0.25" header="0.3" footer="0.3"/>
  <pageSetup scale="63" orientation="portrait" r:id="rId2"/>
  <ignoredErrors>
    <ignoredError sqref="F38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12801-4915-4905-A8E6-C464C2EFE4A0}">
  <sheetPr>
    <pageSetUpPr fitToPage="1"/>
  </sheetPr>
  <dimension ref="A1:W171"/>
  <sheetViews>
    <sheetView workbookViewId="0">
      <pane xSplit="1" ySplit="13" topLeftCell="B14" activePane="bottomRight" state="frozen"/>
      <selection activeCell="B33" sqref="B33"/>
      <selection pane="topRight" activeCell="B33" sqref="B33"/>
      <selection pane="bottomLeft" activeCell="B33" sqref="B33"/>
      <selection pane="bottomRight" activeCell="F14" sqref="F14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2.85546875" style="27" bestFit="1" customWidth="1"/>
    <col min="5" max="5" width="8.28515625" style="27" customWidth="1"/>
    <col min="6" max="6" width="8.140625" style="27" customWidth="1"/>
    <col min="7" max="7" width="2.5703125" style="27" customWidth="1"/>
    <col min="8" max="8" width="7.7109375" style="27" customWidth="1"/>
    <col min="9" max="9" width="12.85546875" style="27" customWidth="1"/>
    <col min="10" max="10" width="11.5703125" style="27" customWidth="1"/>
    <col min="11" max="11" width="11.85546875" style="27" customWidth="1"/>
    <col min="12" max="12" width="2" style="28" customWidth="1"/>
    <col min="13" max="13" width="8.28515625" style="28" customWidth="1"/>
    <col min="14" max="14" width="11" style="27" customWidth="1"/>
    <col min="15" max="15" width="1.85546875" style="27" customWidth="1"/>
    <col min="16" max="16" width="11.5703125" style="27" customWidth="1"/>
    <col min="17" max="17" width="1.85546875" style="27" customWidth="1"/>
    <col min="18" max="18" width="12.85546875" style="27" customWidth="1"/>
    <col min="19" max="260" width="8.85546875" style="2"/>
    <col min="261" max="261" width="11.85546875" style="2" customWidth="1"/>
    <col min="262" max="263" width="12.7109375" style="2" customWidth="1"/>
    <col min="264" max="264" width="10" style="2" customWidth="1"/>
    <col min="265" max="265" width="8.5703125" style="2" customWidth="1"/>
    <col min="266" max="266" width="2.5703125" style="2" customWidth="1"/>
    <col min="267" max="267" width="8.85546875" style="2" customWidth="1"/>
    <col min="268" max="268" width="14.7109375" style="2" customWidth="1"/>
    <col min="269" max="269" width="12.140625" style="2" customWidth="1"/>
    <col min="270" max="270" width="2" style="2" customWidth="1"/>
    <col min="271" max="271" width="11.28515625" style="2" customWidth="1"/>
    <col min="272" max="272" width="12" style="2" customWidth="1"/>
    <col min="273" max="273" width="1.85546875" style="2" customWidth="1"/>
    <col min="274" max="274" width="11.7109375" style="2" customWidth="1"/>
    <col min="275" max="516" width="8.85546875" style="2"/>
    <col min="517" max="517" width="11.85546875" style="2" customWidth="1"/>
    <col min="518" max="519" width="12.7109375" style="2" customWidth="1"/>
    <col min="520" max="520" width="10" style="2" customWidth="1"/>
    <col min="521" max="521" width="8.5703125" style="2" customWidth="1"/>
    <col min="522" max="522" width="2.5703125" style="2" customWidth="1"/>
    <col min="523" max="523" width="8.85546875" style="2" customWidth="1"/>
    <col min="524" max="524" width="14.7109375" style="2" customWidth="1"/>
    <col min="525" max="525" width="12.140625" style="2" customWidth="1"/>
    <col min="526" max="526" width="2" style="2" customWidth="1"/>
    <col min="527" max="527" width="11.28515625" style="2" customWidth="1"/>
    <col min="528" max="528" width="12" style="2" customWidth="1"/>
    <col min="529" max="529" width="1.85546875" style="2" customWidth="1"/>
    <col min="530" max="530" width="11.7109375" style="2" customWidth="1"/>
    <col min="531" max="772" width="8.85546875" style="2"/>
    <col min="773" max="773" width="11.85546875" style="2" customWidth="1"/>
    <col min="774" max="775" width="12.7109375" style="2" customWidth="1"/>
    <col min="776" max="776" width="10" style="2" customWidth="1"/>
    <col min="777" max="777" width="8.5703125" style="2" customWidth="1"/>
    <col min="778" max="778" width="2.5703125" style="2" customWidth="1"/>
    <col min="779" max="779" width="8.85546875" style="2" customWidth="1"/>
    <col min="780" max="780" width="14.7109375" style="2" customWidth="1"/>
    <col min="781" max="781" width="12.140625" style="2" customWidth="1"/>
    <col min="782" max="782" width="2" style="2" customWidth="1"/>
    <col min="783" max="783" width="11.28515625" style="2" customWidth="1"/>
    <col min="784" max="784" width="12" style="2" customWidth="1"/>
    <col min="785" max="785" width="1.85546875" style="2" customWidth="1"/>
    <col min="786" max="786" width="11.7109375" style="2" customWidth="1"/>
    <col min="787" max="1028" width="8.85546875" style="2"/>
    <col min="1029" max="1029" width="11.85546875" style="2" customWidth="1"/>
    <col min="1030" max="1031" width="12.7109375" style="2" customWidth="1"/>
    <col min="1032" max="1032" width="10" style="2" customWidth="1"/>
    <col min="1033" max="1033" width="8.5703125" style="2" customWidth="1"/>
    <col min="1034" max="1034" width="2.5703125" style="2" customWidth="1"/>
    <col min="1035" max="1035" width="8.85546875" style="2" customWidth="1"/>
    <col min="1036" max="1036" width="14.7109375" style="2" customWidth="1"/>
    <col min="1037" max="1037" width="12.140625" style="2" customWidth="1"/>
    <col min="1038" max="1038" width="2" style="2" customWidth="1"/>
    <col min="1039" max="1039" width="11.28515625" style="2" customWidth="1"/>
    <col min="1040" max="1040" width="12" style="2" customWidth="1"/>
    <col min="1041" max="1041" width="1.85546875" style="2" customWidth="1"/>
    <col min="1042" max="1042" width="11.7109375" style="2" customWidth="1"/>
    <col min="1043" max="1284" width="8.85546875" style="2"/>
    <col min="1285" max="1285" width="11.85546875" style="2" customWidth="1"/>
    <col min="1286" max="1287" width="12.7109375" style="2" customWidth="1"/>
    <col min="1288" max="1288" width="10" style="2" customWidth="1"/>
    <col min="1289" max="1289" width="8.5703125" style="2" customWidth="1"/>
    <col min="1290" max="1290" width="2.5703125" style="2" customWidth="1"/>
    <col min="1291" max="1291" width="8.85546875" style="2" customWidth="1"/>
    <col min="1292" max="1292" width="14.7109375" style="2" customWidth="1"/>
    <col min="1293" max="1293" width="12.140625" style="2" customWidth="1"/>
    <col min="1294" max="1294" width="2" style="2" customWidth="1"/>
    <col min="1295" max="1295" width="11.28515625" style="2" customWidth="1"/>
    <col min="1296" max="1296" width="12" style="2" customWidth="1"/>
    <col min="1297" max="1297" width="1.85546875" style="2" customWidth="1"/>
    <col min="1298" max="1298" width="11.7109375" style="2" customWidth="1"/>
    <col min="1299" max="1540" width="8.85546875" style="2"/>
    <col min="1541" max="1541" width="11.85546875" style="2" customWidth="1"/>
    <col min="1542" max="1543" width="12.7109375" style="2" customWidth="1"/>
    <col min="1544" max="1544" width="10" style="2" customWidth="1"/>
    <col min="1545" max="1545" width="8.5703125" style="2" customWidth="1"/>
    <col min="1546" max="1546" width="2.5703125" style="2" customWidth="1"/>
    <col min="1547" max="1547" width="8.85546875" style="2" customWidth="1"/>
    <col min="1548" max="1548" width="14.7109375" style="2" customWidth="1"/>
    <col min="1549" max="1549" width="12.140625" style="2" customWidth="1"/>
    <col min="1550" max="1550" width="2" style="2" customWidth="1"/>
    <col min="1551" max="1551" width="11.28515625" style="2" customWidth="1"/>
    <col min="1552" max="1552" width="12" style="2" customWidth="1"/>
    <col min="1553" max="1553" width="1.85546875" style="2" customWidth="1"/>
    <col min="1554" max="1554" width="11.7109375" style="2" customWidth="1"/>
    <col min="1555" max="1796" width="8.85546875" style="2"/>
    <col min="1797" max="1797" width="11.85546875" style="2" customWidth="1"/>
    <col min="1798" max="1799" width="12.7109375" style="2" customWidth="1"/>
    <col min="1800" max="1800" width="10" style="2" customWidth="1"/>
    <col min="1801" max="1801" width="8.5703125" style="2" customWidth="1"/>
    <col min="1802" max="1802" width="2.5703125" style="2" customWidth="1"/>
    <col min="1803" max="1803" width="8.85546875" style="2" customWidth="1"/>
    <col min="1804" max="1804" width="14.7109375" style="2" customWidth="1"/>
    <col min="1805" max="1805" width="12.140625" style="2" customWidth="1"/>
    <col min="1806" max="1806" width="2" style="2" customWidth="1"/>
    <col min="1807" max="1807" width="11.28515625" style="2" customWidth="1"/>
    <col min="1808" max="1808" width="12" style="2" customWidth="1"/>
    <col min="1809" max="1809" width="1.85546875" style="2" customWidth="1"/>
    <col min="1810" max="1810" width="11.7109375" style="2" customWidth="1"/>
    <col min="1811" max="2052" width="8.85546875" style="2"/>
    <col min="2053" max="2053" width="11.85546875" style="2" customWidth="1"/>
    <col min="2054" max="2055" width="12.7109375" style="2" customWidth="1"/>
    <col min="2056" max="2056" width="10" style="2" customWidth="1"/>
    <col min="2057" max="2057" width="8.5703125" style="2" customWidth="1"/>
    <col min="2058" max="2058" width="2.5703125" style="2" customWidth="1"/>
    <col min="2059" max="2059" width="8.85546875" style="2" customWidth="1"/>
    <col min="2060" max="2060" width="14.7109375" style="2" customWidth="1"/>
    <col min="2061" max="2061" width="12.140625" style="2" customWidth="1"/>
    <col min="2062" max="2062" width="2" style="2" customWidth="1"/>
    <col min="2063" max="2063" width="11.28515625" style="2" customWidth="1"/>
    <col min="2064" max="2064" width="12" style="2" customWidth="1"/>
    <col min="2065" max="2065" width="1.85546875" style="2" customWidth="1"/>
    <col min="2066" max="2066" width="11.7109375" style="2" customWidth="1"/>
    <col min="2067" max="2308" width="8.85546875" style="2"/>
    <col min="2309" max="2309" width="11.85546875" style="2" customWidth="1"/>
    <col min="2310" max="2311" width="12.7109375" style="2" customWidth="1"/>
    <col min="2312" max="2312" width="10" style="2" customWidth="1"/>
    <col min="2313" max="2313" width="8.5703125" style="2" customWidth="1"/>
    <col min="2314" max="2314" width="2.5703125" style="2" customWidth="1"/>
    <col min="2315" max="2315" width="8.85546875" style="2" customWidth="1"/>
    <col min="2316" max="2316" width="14.7109375" style="2" customWidth="1"/>
    <col min="2317" max="2317" width="12.140625" style="2" customWidth="1"/>
    <col min="2318" max="2318" width="2" style="2" customWidth="1"/>
    <col min="2319" max="2319" width="11.28515625" style="2" customWidth="1"/>
    <col min="2320" max="2320" width="12" style="2" customWidth="1"/>
    <col min="2321" max="2321" width="1.85546875" style="2" customWidth="1"/>
    <col min="2322" max="2322" width="11.7109375" style="2" customWidth="1"/>
    <col min="2323" max="2564" width="8.85546875" style="2"/>
    <col min="2565" max="2565" width="11.85546875" style="2" customWidth="1"/>
    <col min="2566" max="2567" width="12.7109375" style="2" customWidth="1"/>
    <col min="2568" max="2568" width="10" style="2" customWidth="1"/>
    <col min="2569" max="2569" width="8.5703125" style="2" customWidth="1"/>
    <col min="2570" max="2570" width="2.5703125" style="2" customWidth="1"/>
    <col min="2571" max="2571" width="8.85546875" style="2" customWidth="1"/>
    <col min="2572" max="2572" width="14.7109375" style="2" customWidth="1"/>
    <col min="2573" max="2573" width="12.140625" style="2" customWidth="1"/>
    <col min="2574" max="2574" width="2" style="2" customWidth="1"/>
    <col min="2575" max="2575" width="11.28515625" style="2" customWidth="1"/>
    <col min="2576" max="2576" width="12" style="2" customWidth="1"/>
    <col min="2577" max="2577" width="1.85546875" style="2" customWidth="1"/>
    <col min="2578" max="2578" width="11.7109375" style="2" customWidth="1"/>
    <col min="2579" max="2820" width="8.85546875" style="2"/>
    <col min="2821" max="2821" width="11.85546875" style="2" customWidth="1"/>
    <col min="2822" max="2823" width="12.7109375" style="2" customWidth="1"/>
    <col min="2824" max="2824" width="10" style="2" customWidth="1"/>
    <col min="2825" max="2825" width="8.5703125" style="2" customWidth="1"/>
    <col min="2826" max="2826" width="2.5703125" style="2" customWidth="1"/>
    <col min="2827" max="2827" width="8.85546875" style="2" customWidth="1"/>
    <col min="2828" max="2828" width="14.7109375" style="2" customWidth="1"/>
    <col min="2829" max="2829" width="12.140625" style="2" customWidth="1"/>
    <col min="2830" max="2830" width="2" style="2" customWidth="1"/>
    <col min="2831" max="2831" width="11.28515625" style="2" customWidth="1"/>
    <col min="2832" max="2832" width="12" style="2" customWidth="1"/>
    <col min="2833" max="2833" width="1.85546875" style="2" customWidth="1"/>
    <col min="2834" max="2834" width="11.7109375" style="2" customWidth="1"/>
    <col min="2835" max="3076" width="8.85546875" style="2"/>
    <col min="3077" max="3077" width="11.85546875" style="2" customWidth="1"/>
    <col min="3078" max="3079" width="12.7109375" style="2" customWidth="1"/>
    <col min="3080" max="3080" width="10" style="2" customWidth="1"/>
    <col min="3081" max="3081" width="8.5703125" style="2" customWidth="1"/>
    <col min="3082" max="3082" width="2.5703125" style="2" customWidth="1"/>
    <col min="3083" max="3083" width="8.85546875" style="2" customWidth="1"/>
    <col min="3084" max="3084" width="14.7109375" style="2" customWidth="1"/>
    <col min="3085" max="3085" width="12.140625" style="2" customWidth="1"/>
    <col min="3086" max="3086" width="2" style="2" customWidth="1"/>
    <col min="3087" max="3087" width="11.28515625" style="2" customWidth="1"/>
    <col min="3088" max="3088" width="12" style="2" customWidth="1"/>
    <col min="3089" max="3089" width="1.85546875" style="2" customWidth="1"/>
    <col min="3090" max="3090" width="11.7109375" style="2" customWidth="1"/>
    <col min="3091" max="3332" width="8.85546875" style="2"/>
    <col min="3333" max="3333" width="11.85546875" style="2" customWidth="1"/>
    <col min="3334" max="3335" width="12.7109375" style="2" customWidth="1"/>
    <col min="3336" max="3336" width="10" style="2" customWidth="1"/>
    <col min="3337" max="3337" width="8.5703125" style="2" customWidth="1"/>
    <col min="3338" max="3338" width="2.5703125" style="2" customWidth="1"/>
    <col min="3339" max="3339" width="8.85546875" style="2" customWidth="1"/>
    <col min="3340" max="3340" width="14.7109375" style="2" customWidth="1"/>
    <col min="3341" max="3341" width="12.140625" style="2" customWidth="1"/>
    <col min="3342" max="3342" width="2" style="2" customWidth="1"/>
    <col min="3343" max="3343" width="11.28515625" style="2" customWidth="1"/>
    <col min="3344" max="3344" width="12" style="2" customWidth="1"/>
    <col min="3345" max="3345" width="1.85546875" style="2" customWidth="1"/>
    <col min="3346" max="3346" width="11.7109375" style="2" customWidth="1"/>
    <col min="3347" max="3588" width="8.85546875" style="2"/>
    <col min="3589" max="3589" width="11.85546875" style="2" customWidth="1"/>
    <col min="3590" max="3591" width="12.7109375" style="2" customWidth="1"/>
    <col min="3592" max="3592" width="10" style="2" customWidth="1"/>
    <col min="3593" max="3593" width="8.5703125" style="2" customWidth="1"/>
    <col min="3594" max="3594" width="2.5703125" style="2" customWidth="1"/>
    <col min="3595" max="3595" width="8.85546875" style="2" customWidth="1"/>
    <col min="3596" max="3596" width="14.7109375" style="2" customWidth="1"/>
    <col min="3597" max="3597" width="12.140625" style="2" customWidth="1"/>
    <col min="3598" max="3598" width="2" style="2" customWidth="1"/>
    <col min="3599" max="3599" width="11.28515625" style="2" customWidth="1"/>
    <col min="3600" max="3600" width="12" style="2" customWidth="1"/>
    <col min="3601" max="3601" width="1.85546875" style="2" customWidth="1"/>
    <col min="3602" max="3602" width="11.7109375" style="2" customWidth="1"/>
    <col min="3603" max="3844" width="8.85546875" style="2"/>
    <col min="3845" max="3845" width="11.85546875" style="2" customWidth="1"/>
    <col min="3846" max="3847" width="12.7109375" style="2" customWidth="1"/>
    <col min="3848" max="3848" width="10" style="2" customWidth="1"/>
    <col min="3849" max="3849" width="8.5703125" style="2" customWidth="1"/>
    <col min="3850" max="3850" width="2.5703125" style="2" customWidth="1"/>
    <col min="3851" max="3851" width="8.85546875" style="2" customWidth="1"/>
    <col min="3852" max="3852" width="14.7109375" style="2" customWidth="1"/>
    <col min="3853" max="3853" width="12.140625" style="2" customWidth="1"/>
    <col min="3854" max="3854" width="2" style="2" customWidth="1"/>
    <col min="3855" max="3855" width="11.28515625" style="2" customWidth="1"/>
    <col min="3856" max="3856" width="12" style="2" customWidth="1"/>
    <col min="3857" max="3857" width="1.85546875" style="2" customWidth="1"/>
    <col min="3858" max="3858" width="11.7109375" style="2" customWidth="1"/>
    <col min="3859" max="4100" width="8.85546875" style="2"/>
    <col min="4101" max="4101" width="11.85546875" style="2" customWidth="1"/>
    <col min="4102" max="4103" width="12.7109375" style="2" customWidth="1"/>
    <col min="4104" max="4104" width="10" style="2" customWidth="1"/>
    <col min="4105" max="4105" width="8.5703125" style="2" customWidth="1"/>
    <col min="4106" max="4106" width="2.5703125" style="2" customWidth="1"/>
    <col min="4107" max="4107" width="8.85546875" style="2" customWidth="1"/>
    <col min="4108" max="4108" width="14.7109375" style="2" customWidth="1"/>
    <col min="4109" max="4109" width="12.140625" style="2" customWidth="1"/>
    <col min="4110" max="4110" width="2" style="2" customWidth="1"/>
    <col min="4111" max="4111" width="11.28515625" style="2" customWidth="1"/>
    <col min="4112" max="4112" width="12" style="2" customWidth="1"/>
    <col min="4113" max="4113" width="1.85546875" style="2" customWidth="1"/>
    <col min="4114" max="4114" width="11.7109375" style="2" customWidth="1"/>
    <col min="4115" max="4356" width="8.85546875" style="2"/>
    <col min="4357" max="4357" width="11.85546875" style="2" customWidth="1"/>
    <col min="4358" max="4359" width="12.7109375" style="2" customWidth="1"/>
    <col min="4360" max="4360" width="10" style="2" customWidth="1"/>
    <col min="4361" max="4361" width="8.5703125" style="2" customWidth="1"/>
    <col min="4362" max="4362" width="2.5703125" style="2" customWidth="1"/>
    <col min="4363" max="4363" width="8.85546875" style="2" customWidth="1"/>
    <col min="4364" max="4364" width="14.7109375" style="2" customWidth="1"/>
    <col min="4365" max="4365" width="12.140625" style="2" customWidth="1"/>
    <col min="4366" max="4366" width="2" style="2" customWidth="1"/>
    <col min="4367" max="4367" width="11.28515625" style="2" customWidth="1"/>
    <col min="4368" max="4368" width="12" style="2" customWidth="1"/>
    <col min="4369" max="4369" width="1.85546875" style="2" customWidth="1"/>
    <col min="4370" max="4370" width="11.7109375" style="2" customWidth="1"/>
    <col min="4371" max="4612" width="8.85546875" style="2"/>
    <col min="4613" max="4613" width="11.85546875" style="2" customWidth="1"/>
    <col min="4614" max="4615" width="12.7109375" style="2" customWidth="1"/>
    <col min="4616" max="4616" width="10" style="2" customWidth="1"/>
    <col min="4617" max="4617" width="8.5703125" style="2" customWidth="1"/>
    <col min="4618" max="4618" width="2.5703125" style="2" customWidth="1"/>
    <col min="4619" max="4619" width="8.85546875" style="2" customWidth="1"/>
    <col min="4620" max="4620" width="14.7109375" style="2" customWidth="1"/>
    <col min="4621" max="4621" width="12.140625" style="2" customWidth="1"/>
    <col min="4622" max="4622" width="2" style="2" customWidth="1"/>
    <col min="4623" max="4623" width="11.28515625" style="2" customWidth="1"/>
    <col min="4624" max="4624" width="12" style="2" customWidth="1"/>
    <col min="4625" max="4625" width="1.85546875" style="2" customWidth="1"/>
    <col min="4626" max="4626" width="11.7109375" style="2" customWidth="1"/>
    <col min="4627" max="4868" width="8.85546875" style="2"/>
    <col min="4869" max="4869" width="11.85546875" style="2" customWidth="1"/>
    <col min="4870" max="4871" width="12.7109375" style="2" customWidth="1"/>
    <col min="4872" max="4872" width="10" style="2" customWidth="1"/>
    <col min="4873" max="4873" width="8.5703125" style="2" customWidth="1"/>
    <col min="4874" max="4874" width="2.5703125" style="2" customWidth="1"/>
    <col min="4875" max="4875" width="8.85546875" style="2" customWidth="1"/>
    <col min="4876" max="4876" width="14.7109375" style="2" customWidth="1"/>
    <col min="4877" max="4877" width="12.140625" style="2" customWidth="1"/>
    <col min="4878" max="4878" width="2" style="2" customWidth="1"/>
    <col min="4879" max="4879" width="11.28515625" style="2" customWidth="1"/>
    <col min="4880" max="4880" width="12" style="2" customWidth="1"/>
    <col min="4881" max="4881" width="1.85546875" style="2" customWidth="1"/>
    <col min="4882" max="4882" width="11.7109375" style="2" customWidth="1"/>
    <col min="4883" max="5124" width="8.85546875" style="2"/>
    <col min="5125" max="5125" width="11.85546875" style="2" customWidth="1"/>
    <col min="5126" max="5127" width="12.7109375" style="2" customWidth="1"/>
    <col min="5128" max="5128" width="10" style="2" customWidth="1"/>
    <col min="5129" max="5129" width="8.5703125" style="2" customWidth="1"/>
    <col min="5130" max="5130" width="2.5703125" style="2" customWidth="1"/>
    <col min="5131" max="5131" width="8.85546875" style="2" customWidth="1"/>
    <col min="5132" max="5132" width="14.7109375" style="2" customWidth="1"/>
    <col min="5133" max="5133" width="12.140625" style="2" customWidth="1"/>
    <col min="5134" max="5134" width="2" style="2" customWidth="1"/>
    <col min="5135" max="5135" width="11.28515625" style="2" customWidth="1"/>
    <col min="5136" max="5136" width="12" style="2" customWidth="1"/>
    <col min="5137" max="5137" width="1.85546875" style="2" customWidth="1"/>
    <col min="5138" max="5138" width="11.7109375" style="2" customWidth="1"/>
    <col min="5139" max="5380" width="8.85546875" style="2"/>
    <col min="5381" max="5381" width="11.85546875" style="2" customWidth="1"/>
    <col min="5382" max="5383" width="12.7109375" style="2" customWidth="1"/>
    <col min="5384" max="5384" width="10" style="2" customWidth="1"/>
    <col min="5385" max="5385" width="8.5703125" style="2" customWidth="1"/>
    <col min="5386" max="5386" width="2.5703125" style="2" customWidth="1"/>
    <col min="5387" max="5387" width="8.85546875" style="2" customWidth="1"/>
    <col min="5388" max="5388" width="14.7109375" style="2" customWidth="1"/>
    <col min="5389" max="5389" width="12.140625" style="2" customWidth="1"/>
    <col min="5390" max="5390" width="2" style="2" customWidth="1"/>
    <col min="5391" max="5391" width="11.28515625" style="2" customWidth="1"/>
    <col min="5392" max="5392" width="12" style="2" customWidth="1"/>
    <col min="5393" max="5393" width="1.85546875" style="2" customWidth="1"/>
    <col min="5394" max="5394" width="11.7109375" style="2" customWidth="1"/>
    <col min="5395" max="5636" width="8.85546875" style="2"/>
    <col min="5637" max="5637" width="11.85546875" style="2" customWidth="1"/>
    <col min="5638" max="5639" width="12.7109375" style="2" customWidth="1"/>
    <col min="5640" max="5640" width="10" style="2" customWidth="1"/>
    <col min="5641" max="5641" width="8.5703125" style="2" customWidth="1"/>
    <col min="5642" max="5642" width="2.5703125" style="2" customWidth="1"/>
    <col min="5643" max="5643" width="8.85546875" style="2" customWidth="1"/>
    <col min="5644" max="5644" width="14.7109375" style="2" customWidth="1"/>
    <col min="5645" max="5645" width="12.140625" style="2" customWidth="1"/>
    <col min="5646" max="5646" width="2" style="2" customWidth="1"/>
    <col min="5647" max="5647" width="11.28515625" style="2" customWidth="1"/>
    <col min="5648" max="5648" width="12" style="2" customWidth="1"/>
    <col min="5649" max="5649" width="1.85546875" style="2" customWidth="1"/>
    <col min="5650" max="5650" width="11.7109375" style="2" customWidth="1"/>
    <col min="5651" max="5892" width="8.85546875" style="2"/>
    <col min="5893" max="5893" width="11.85546875" style="2" customWidth="1"/>
    <col min="5894" max="5895" width="12.7109375" style="2" customWidth="1"/>
    <col min="5896" max="5896" width="10" style="2" customWidth="1"/>
    <col min="5897" max="5897" width="8.5703125" style="2" customWidth="1"/>
    <col min="5898" max="5898" width="2.5703125" style="2" customWidth="1"/>
    <col min="5899" max="5899" width="8.85546875" style="2" customWidth="1"/>
    <col min="5900" max="5900" width="14.7109375" style="2" customWidth="1"/>
    <col min="5901" max="5901" width="12.140625" style="2" customWidth="1"/>
    <col min="5902" max="5902" width="2" style="2" customWidth="1"/>
    <col min="5903" max="5903" width="11.28515625" style="2" customWidth="1"/>
    <col min="5904" max="5904" width="12" style="2" customWidth="1"/>
    <col min="5905" max="5905" width="1.85546875" style="2" customWidth="1"/>
    <col min="5906" max="5906" width="11.7109375" style="2" customWidth="1"/>
    <col min="5907" max="6148" width="8.85546875" style="2"/>
    <col min="6149" max="6149" width="11.85546875" style="2" customWidth="1"/>
    <col min="6150" max="6151" width="12.7109375" style="2" customWidth="1"/>
    <col min="6152" max="6152" width="10" style="2" customWidth="1"/>
    <col min="6153" max="6153" width="8.5703125" style="2" customWidth="1"/>
    <col min="6154" max="6154" width="2.5703125" style="2" customWidth="1"/>
    <col min="6155" max="6155" width="8.85546875" style="2" customWidth="1"/>
    <col min="6156" max="6156" width="14.7109375" style="2" customWidth="1"/>
    <col min="6157" max="6157" width="12.140625" style="2" customWidth="1"/>
    <col min="6158" max="6158" width="2" style="2" customWidth="1"/>
    <col min="6159" max="6159" width="11.28515625" style="2" customWidth="1"/>
    <col min="6160" max="6160" width="12" style="2" customWidth="1"/>
    <col min="6161" max="6161" width="1.85546875" style="2" customWidth="1"/>
    <col min="6162" max="6162" width="11.7109375" style="2" customWidth="1"/>
    <col min="6163" max="6404" width="8.85546875" style="2"/>
    <col min="6405" max="6405" width="11.85546875" style="2" customWidth="1"/>
    <col min="6406" max="6407" width="12.7109375" style="2" customWidth="1"/>
    <col min="6408" max="6408" width="10" style="2" customWidth="1"/>
    <col min="6409" max="6409" width="8.5703125" style="2" customWidth="1"/>
    <col min="6410" max="6410" width="2.5703125" style="2" customWidth="1"/>
    <col min="6411" max="6411" width="8.85546875" style="2" customWidth="1"/>
    <col min="6412" max="6412" width="14.7109375" style="2" customWidth="1"/>
    <col min="6413" max="6413" width="12.140625" style="2" customWidth="1"/>
    <col min="6414" max="6414" width="2" style="2" customWidth="1"/>
    <col min="6415" max="6415" width="11.28515625" style="2" customWidth="1"/>
    <col min="6416" max="6416" width="12" style="2" customWidth="1"/>
    <col min="6417" max="6417" width="1.85546875" style="2" customWidth="1"/>
    <col min="6418" max="6418" width="11.7109375" style="2" customWidth="1"/>
    <col min="6419" max="6660" width="8.85546875" style="2"/>
    <col min="6661" max="6661" width="11.85546875" style="2" customWidth="1"/>
    <col min="6662" max="6663" width="12.7109375" style="2" customWidth="1"/>
    <col min="6664" max="6664" width="10" style="2" customWidth="1"/>
    <col min="6665" max="6665" width="8.5703125" style="2" customWidth="1"/>
    <col min="6666" max="6666" width="2.5703125" style="2" customWidth="1"/>
    <col min="6667" max="6667" width="8.85546875" style="2" customWidth="1"/>
    <col min="6668" max="6668" width="14.7109375" style="2" customWidth="1"/>
    <col min="6669" max="6669" width="12.140625" style="2" customWidth="1"/>
    <col min="6670" max="6670" width="2" style="2" customWidth="1"/>
    <col min="6671" max="6671" width="11.28515625" style="2" customWidth="1"/>
    <col min="6672" max="6672" width="12" style="2" customWidth="1"/>
    <col min="6673" max="6673" width="1.85546875" style="2" customWidth="1"/>
    <col min="6674" max="6674" width="11.7109375" style="2" customWidth="1"/>
    <col min="6675" max="6916" width="8.85546875" style="2"/>
    <col min="6917" max="6917" width="11.85546875" style="2" customWidth="1"/>
    <col min="6918" max="6919" width="12.7109375" style="2" customWidth="1"/>
    <col min="6920" max="6920" width="10" style="2" customWidth="1"/>
    <col min="6921" max="6921" width="8.5703125" style="2" customWidth="1"/>
    <col min="6922" max="6922" width="2.5703125" style="2" customWidth="1"/>
    <col min="6923" max="6923" width="8.85546875" style="2" customWidth="1"/>
    <col min="6924" max="6924" width="14.7109375" style="2" customWidth="1"/>
    <col min="6925" max="6925" width="12.140625" style="2" customWidth="1"/>
    <col min="6926" max="6926" width="2" style="2" customWidth="1"/>
    <col min="6927" max="6927" width="11.28515625" style="2" customWidth="1"/>
    <col min="6928" max="6928" width="12" style="2" customWidth="1"/>
    <col min="6929" max="6929" width="1.85546875" style="2" customWidth="1"/>
    <col min="6930" max="6930" width="11.7109375" style="2" customWidth="1"/>
    <col min="6931" max="7172" width="8.85546875" style="2"/>
    <col min="7173" max="7173" width="11.85546875" style="2" customWidth="1"/>
    <col min="7174" max="7175" width="12.7109375" style="2" customWidth="1"/>
    <col min="7176" max="7176" width="10" style="2" customWidth="1"/>
    <col min="7177" max="7177" width="8.5703125" style="2" customWidth="1"/>
    <col min="7178" max="7178" width="2.5703125" style="2" customWidth="1"/>
    <col min="7179" max="7179" width="8.85546875" style="2" customWidth="1"/>
    <col min="7180" max="7180" width="14.7109375" style="2" customWidth="1"/>
    <col min="7181" max="7181" width="12.140625" style="2" customWidth="1"/>
    <col min="7182" max="7182" width="2" style="2" customWidth="1"/>
    <col min="7183" max="7183" width="11.28515625" style="2" customWidth="1"/>
    <col min="7184" max="7184" width="12" style="2" customWidth="1"/>
    <col min="7185" max="7185" width="1.85546875" style="2" customWidth="1"/>
    <col min="7186" max="7186" width="11.7109375" style="2" customWidth="1"/>
    <col min="7187" max="7428" width="8.85546875" style="2"/>
    <col min="7429" max="7429" width="11.85546875" style="2" customWidth="1"/>
    <col min="7430" max="7431" width="12.7109375" style="2" customWidth="1"/>
    <col min="7432" max="7432" width="10" style="2" customWidth="1"/>
    <col min="7433" max="7433" width="8.5703125" style="2" customWidth="1"/>
    <col min="7434" max="7434" width="2.5703125" style="2" customWidth="1"/>
    <col min="7435" max="7435" width="8.85546875" style="2" customWidth="1"/>
    <col min="7436" max="7436" width="14.7109375" style="2" customWidth="1"/>
    <col min="7437" max="7437" width="12.140625" style="2" customWidth="1"/>
    <col min="7438" max="7438" width="2" style="2" customWidth="1"/>
    <col min="7439" max="7439" width="11.28515625" style="2" customWidth="1"/>
    <col min="7440" max="7440" width="12" style="2" customWidth="1"/>
    <col min="7441" max="7441" width="1.85546875" style="2" customWidth="1"/>
    <col min="7442" max="7442" width="11.7109375" style="2" customWidth="1"/>
    <col min="7443" max="7684" width="8.85546875" style="2"/>
    <col min="7685" max="7685" width="11.85546875" style="2" customWidth="1"/>
    <col min="7686" max="7687" width="12.7109375" style="2" customWidth="1"/>
    <col min="7688" max="7688" width="10" style="2" customWidth="1"/>
    <col min="7689" max="7689" width="8.5703125" style="2" customWidth="1"/>
    <col min="7690" max="7690" width="2.5703125" style="2" customWidth="1"/>
    <col min="7691" max="7691" width="8.85546875" style="2" customWidth="1"/>
    <col min="7692" max="7692" width="14.7109375" style="2" customWidth="1"/>
    <col min="7693" max="7693" width="12.140625" style="2" customWidth="1"/>
    <col min="7694" max="7694" width="2" style="2" customWidth="1"/>
    <col min="7695" max="7695" width="11.28515625" style="2" customWidth="1"/>
    <col min="7696" max="7696" width="12" style="2" customWidth="1"/>
    <col min="7697" max="7697" width="1.85546875" style="2" customWidth="1"/>
    <col min="7698" max="7698" width="11.7109375" style="2" customWidth="1"/>
    <col min="7699" max="7940" width="8.85546875" style="2"/>
    <col min="7941" max="7941" width="11.85546875" style="2" customWidth="1"/>
    <col min="7942" max="7943" width="12.7109375" style="2" customWidth="1"/>
    <col min="7944" max="7944" width="10" style="2" customWidth="1"/>
    <col min="7945" max="7945" width="8.5703125" style="2" customWidth="1"/>
    <col min="7946" max="7946" width="2.5703125" style="2" customWidth="1"/>
    <col min="7947" max="7947" width="8.85546875" style="2" customWidth="1"/>
    <col min="7948" max="7948" width="14.7109375" style="2" customWidth="1"/>
    <col min="7949" max="7949" width="12.140625" style="2" customWidth="1"/>
    <col min="7950" max="7950" width="2" style="2" customWidth="1"/>
    <col min="7951" max="7951" width="11.28515625" style="2" customWidth="1"/>
    <col min="7952" max="7952" width="12" style="2" customWidth="1"/>
    <col min="7953" max="7953" width="1.85546875" style="2" customWidth="1"/>
    <col min="7954" max="7954" width="11.7109375" style="2" customWidth="1"/>
    <col min="7955" max="8196" width="8.85546875" style="2"/>
    <col min="8197" max="8197" width="11.85546875" style="2" customWidth="1"/>
    <col min="8198" max="8199" width="12.7109375" style="2" customWidth="1"/>
    <col min="8200" max="8200" width="10" style="2" customWidth="1"/>
    <col min="8201" max="8201" width="8.5703125" style="2" customWidth="1"/>
    <col min="8202" max="8202" width="2.5703125" style="2" customWidth="1"/>
    <col min="8203" max="8203" width="8.85546875" style="2" customWidth="1"/>
    <col min="8204" max="8204" width="14.7109375" style="2" customWidth="1"/>
    <col min="8205" max="8205" width="12.140625" style="2" customWidth="1"/>
    <col min="8206" max="8206" width="2" style="2" customWidth="1"/>
    <col min="8207" max="8207" width="11.28515625" style="2" customWidth="1"/>
    <col min="8208" max="8208" width="12" style="2" customWidth="1"/>
    <col min="8209" max="8209" width="1.85546875" style="2" customWidth="1"/>
    <col min="8210" max="8210" width="11.7109375" style="2" customWidth="1"/>
    <col min="8211" max="8452" width="8.85546875" style="2"/>
    <col min="8453" max="8453" width="11.85546875" style="2" customWidth="1"/>
    <col min="8454" max="8455" width="12.7109375" style="2" customWidth="1"/>
    <col min="8456" max="8456" width="10" style="2" customWidth="1"/>
    <col min="8457" max="8457" width="8.5703125" style="2" customWidth="1"/>
    <col min="8458" max="8458" width="2.5703125" style="2" customWidth="1"/>
    <col min="8459" max="8459" width="8.85546875" style="2" customWidth="1"/>
    <col min="8460" max="8460" width="14.7109375" style="2" customWidth="1"/>
    <col min="8461" max="8461" width="12.140625" style="2" customWidth="1"/>
    <col min="8462" max="8462" width="2" style="2" customWidth="1"/>
    <col min="8463" max="8463" width="11.28515625" style="2" customWidth="1"/>
    <col min="8464" max="8464" width="12" style="2" customWidth="1"/>
    <col min="8465" max="8465" width="1.85546875" style="2" customWidth="1"/>
    <col min="8466" max="8466" width="11.7109375" style="2" customWidth="1"/>
    <col min="8467" max="8708" width="8.85546875" style="2"/>
    <col min="8709" max="8709" width="11.85546875" style="2" customWidth="1"/>
    <col min="8710" max="8711" width="12.7109375" style="2" customWidth="1"/>
    <col min="8712" max="8712" width="10" style="2" customWidth="1"/>
    <col min="8713" max="8713" width="8.5703125" style="2" customWidth="1"/>
    <col min="8714" max="8714" width="2.5703125" style="2" customWidth="1"/>
    <col min="8715" max="8715" width="8.85546875" style="2" customWidth="1"/>
    <col min="8716" max="8716" width="14.7109375" style="2" customWidth="1"/>
    <col min="8717" max="8717" width="12.140625" style="2" customWidth="1"/>
    <col min="8718" max="8718" width="2" style="2" customWidth="1"/>
    <col min="8719" max="8719" width="11.28515625" style="2" customWidth="1"/>
    <col min="8720" max="8720" width="12" style="2" customWidth="1"/>
    <col min="8721" max="8721" width="1.85546875" style="2" customWidth="1"/>
    <col min="8722" max="8722" width="11.7109375" style="2" customWidth="1"/>
    <col min="8723" max="8964" width="8.85546875" style="2"/>
    <col min="8965" max="8965" width="11.85546875" style="2" customWidth="1"/>
    <col min="8966" max="8967" width="12.7109375" style="2" customWidth="1"/>
    <col min="8968" max="8968" width="10" style="2" customWidth="1"/>
    <col min="8969" max="8969" width="8.5703125" style="2" customWidth="1"/>
    <col min="8970" max="8970" width="2.5703125" style="2" customWidth="1"/>
    <col min="8971" max="8971" width="8.85546875" style="2" customWidth="1"/>
    <col min="8972" max="8972" width="14.7109375" style="2" customWidth="1"/>
    <col min="8973" max="8973" width="12.140625" style="2" customWidth="1"/>
    <col min="8974" max="8974" width="2" style="2" customWidth="1"/>
    <col min="8975" max="8975" width="11.28515625" style="2" customWidth="1"/>
    <col min="8976" max="8976" width="12" style="2" customWidth="1"/>
    <col min="8977" max="8977" width="1.85546875" style="2" customWidth="1"/>
    <col min="8978" max="8978" width="11.7109375" style="2" customWidth="1"/>
    <col min="8979" max="9220" width="8.85546875" style="2"/>
    <col min="9221" max="9221" width="11.85546875" style="2" customWidth="1"/>
    <col min="9222" max="9223" width="12.7109375" style="2" customWidth="1"/>
    <col min="9224" max="9224" width="10" style="2" customWidth="1"/>
    <col min="9225" max="9225" width="8.5703125" style="2" customWidth="1"/>
    <col min="9226" max="9226" width="2.5703125" style="2" customWidth="1"/>
    <col min="9227" max="9227" width="8.85546875" style="2" customWidth="1"/>
    <col min="9228" max="9228" width="14.7109375" style="2" customWidth="1"/>
    <col min="9229" max="9229" width="12.140625" style="2" customWidth="1"/>
    <col min="9230" max="9230" width="2" style="2" customWidth="1"/>
    <col min="9231" max="9231" width="11.28515625" style="2" customWidth="1"/>
    <col min="9232" max="9232" width="12" style="2" customWidth="1"/>
    <col min="9233" max="9233" width="1.85546875" style="2" customWidth="1"/>
    <col min="9234" max="9234" width="11.7109375" style="2" customWidth="1"/>
    <col min="9235" max="9476" width="8.85546875" style="2"/>
    <col min="9477" max="9477" width="11.85546875" style="2" customWidth="1"/>
    <col min="9478" max="9479" width="12.7109375" style="2" customWidth="1"/>
    <col min="9480" max="9480" width="10" style="2" customWidth="1"/>
    <col min="9481" max="9481" width="8.5703125" style="2" customWidth="1"/>
    <col min="9482" max="9482" width="2.5703125" style="2" customWidth="1"/>
    <col min="9483" max="9483" width="8.85546875" style="2" customWidth="1"/>
    <col min="9484" max="9484" width="14.7109375" style="2" customWidth="1"/>
    <col min="9485" max="9485" width="12.140625" style="2" customWidth="1"/>
    <col min="9486" max="9486" width="2" style="2" customWidth="1"/>
    <col min="9487" max="9487" width="11.28515625" style="2" customWidth="1"/>
    <col min="9488" max="9488" width="12" style="2" customWidth="1"/>
    <col min="9489" max="9489" width="1.85546875" style="2" customWidth="1"/>
    <col min="9490" max="9490" width="11.7109375" style="2" customWidth="1"/>
    <col min="9491" max="9732" width="8.85546875" style="2"/>
    <col min="9733" max="9733" width="11.85546875" style="2" customWidth="1"/>
    <col min="9734" max="9735" width="12.7109375" style="2" customWidth="1"/>
    <col min="9736" max="9736" width="10" style="2" customWidth="1"/>
    <col min="9737" max="9737" width="8.5703125" style="2" customWidth="1"/>
    <col min="9738" max="9738" width="2.5703125" style="2" customWidth="1"/>
    <col min="9739" max="9739" width="8.85546875" style="2" customWidth="1"/>
    <col min="9740" max="9740" width="14.7109375" style="2" customWidth="1"/>
    <col min="9741" max="9741" width="12.140625" style="2" customWidth="1"/>
    <col min="9742" max="9742" width="2" style="2" customWidth="1"/>
    <col min="9743" max="9743" width="11.28515625" style="2" customWidth="1"/>
    <col min="9744" max="9744" width="12" style="2" customWidth="1"/>
    <col min="9745" max="9745" width="1.85546875" style="2" customWidth="1"/>
    <col min="9746" max="9746" width="11.7109375" style="2" customWidth="1"/>
    <col min="9747" max="9988" width="8.85546875" style="2"/>
    <col min="9989" max="9989" width="11.85546875" style="2" customWidth="1"/>
    <col min="9990" max="9991" width="12.7109375" style="2" customWidth="1"/>
    <col min="9992" max="9992" width="10" style="2" customWidth="1"/>
    <col min="9993" max="9993" width="8.5703125" style="2" customWidth="1"/>
    <col min="9994" max="9994" width="2.5703125" style="2" customWidth="1"/>
    <col min="9995" max="9995" width="8.85546875" style="2" customWidth="1"/>
    <col min="9996" max="9996" width="14.7109375" style="2" customWidth="1"/>
    <col min="9997" max="9997" width="12.140625" style="2" customWidth="1"/>
    <col min="9998" max="9998" width="2" style="2" customWidth="1"/>
    <col min="9999" max="9999" width="11.28515625" style="2" customWidth="1"/>
    <col min="10000" max="10000" width="12" style="2" customWidth="1"/>
    <col min="10001" max="10001" width="1.85546875" style="2" customWidth="1"/>
    <col min="10002" max="10002" width="11.7109375" style="2" customWidth="1"/>
    <col min="10003" max="10244" width="8.85546875" style="2"/>
    <col min="10245" max="10245" width="11.85546875" style="2" customWidth="1"/>
    <col min="10246" max="10247" width="12.7109375" style="2" customWidth="1"/>
    <col min="10248" max="10248" width="10" style="2" customWidth="1"/>
    <col min="10249" max="10249" width="8.5703125" style="2" customWidth="1"/>
    <col min="10250" max="10250" width="2.5703125" style="2" customWidth="1"/>
    <col min="10251" max="10251" width="8.85546875" style="2" customWidth="1"/>
    <col min="10252" max="10252" width="14.7109375" style="2" customWidth="1"/>
    <col min="10253" max="10253" width="12.140625" style="2" customWidth="1"/>
    <col min="10254" max="10254" width="2" style="2" customWidth="1"/>
    <col min="10255" max="10255" width="11.28515625" style="2" customWidth="1"/>
    <col min="10256" max="10256" width="12" style="2" customWidth="1"/>
    <col min="10257" max="10257" width="1.85546875" style="2" customWidth="1"/>
    <col min="10258" max="10258" width="11.7109375" style="2" customWidth="1"/>
    <col min="10259" max="10500" width="8.85546875" style="2"/>
    <col min="10501" max="10501" width="11.85546875" style="2" customWidth="1"/>
    <col min="10502" max="10503" width="12.7109375" style="2" customWidth="1"/>
    <col min="10504" max="10504" width="10" style="2" customWidth="1"/>
    <col min="10505" max="10505" width="8.5703125" style="2" customWidth="1"/>
    <col min="10506" max="10506" width="2.5703125" style="2" customWidth="1"/>
    <col min="10507" max="10507" width="8.85546875" style="2" customWidth="1"/>
    <col min="10508" max="10508" width="14.7109375" style="2" customWidth="1"/>
    <col min="10509" max="10509" width="12.140625" style="2" customWidth="1"/>
    <col min="10510" max="10510" width="2" style="2" customWidth="1"/>
    <col min="10511" max="10511" width="11.28515625" style="2" customWidth="1"/>
    <col min="10512" max="10512" width="12" style="2" customWidth="1"/>
    <col min="10513" max="10513" width="1.85546875" style="2" customWidth="1"/>
    <col min="10514" max="10514" width="11.7109375" style="2" customWidth="1"/>
    <col min="10515" max="10756" width="8.85546875" style="2"/>
    <col min="10757" max="10757" width="11.85546875" style="2" customWidth="1"/>
    <col min="10758" max="10759" width="12.7109375" style="2" customWidth="1"/>
    <col min="10760" max="10760" width="10" style="2" customWidth="1"/>
    <col min="10761" max="10761" width="8.5703125" style="2" customWidth="1"/>
    <col min="10762" max="10762" width="2.5703125" style="2" customWidth="1"/>
    <col min="10763" max="10763" width="8.85546875" style="2" customWidth="1"/>
    <col min="10764" max="10764" width="14.7109375" style="2" customWidth="1"/>
    <col min="10765" max="10765" width="12.140625" style="2" customWidth="1"/>
    <col min="10766" max="10766" width="2" style="2" customWidth="1"/>
    <col min="10767" max="10767" width="11.28515625" style="2" customWidth="1"/>
    <col min="10768" max="10768" width="12" style="2" customWidth="1"/>
    <col min="10769" max="10769" width="1.85546875" style="2" customWidth="1"/>
    <col min="10770" max="10770" width="11.7109375" style="2" customWidth="1"/>
    <col min="10771" max="11012" width="8.85546875" style="2"/>
    <col min="11013" max="11013" width="11.85546875" style="2" customWidth="1"/>
    <col min="11014" max="11015" width="12.7109375" style="2" customWidth="1"/>
    <col min="11016" max="11016" width="10" style="2" customWidth="1"/>
    <col min="11017" max="11017" width="8.5703125" style="2" customWidth="1"/>
    <col min="11018" max="11018" width="2.5703125" style="2" customWidth="1"/>
    <col min="11019" max="11019" width="8.85546875" style="2" customWidth="1"/>
    <col min="11020" max="11020" width="14.7109375" style="2" customWidth="1"/>
    <col min="11021" max="11021" width="12.140625" style="2" customWidth="1"/>
    <col min="11022" max="11022" width="2" style="2" customWidth="1"/>
    <col min="11023" max="11023" width="11.28515625" style="2" customWidth="1"/>
    <col min="11024" max="11024" width="12" style="2" customWidth="1"/>
    <col min="11025" max="11025" width="1.85546875" style="2" customWidth="1"/>
    <col min="11026" max="11026" width="11.7109375" style="2" customWidth="1"/>
    <col min="11027" max="11268" width="8.85546875" style="2"/>
    <col min="11269" max="11269" width="11.85546875" style="2" customWidth="1"/>
    <col min="11270" max="11271" width="12.7109375" style="2" customWidth="1"/>
    <col min="11272" max="11272" width="10" style="2" customWidth="1"/>
    <col min="11273" max="11273" width="8.5703125" style="2" customWidth="1"/>
    <col min="11274" max="11274" width="2.5703125" style="2" customWidth="1"/>
    <col min="11275" max="11275" width="8.85546875" style="2" customWidth="1"/>
    <col min="11276" max="11276" width="14.7109375" style="2" customWidth="1"/>
    <col min="11277" max="11277" width="12.140625" style="2" customWidth="1"/>
    <col min="11278" max="11278" width="2" style="2" customWidth="1"/>
    <col min="11279" max="11279" width="11.28515625" style="2" customWidth="1"/>
    <col min="11280" max="11280" width="12" style="2" customWidth="1"/>
    <col min="11281" max="11281" width="1.85546875" style="2" customWidth="1"/>
    <col min="11282" max="11282" width="11.7109375" style="2" customWidth="1"/>
    <col min="11283" max="11524" width="8.85546875" style="2"/>
    <col min="11525" max="11525" width="11.85546875" style="2" customWidth="1"/>
    <col min="11526" max="11527" width="12.7109375" style="2" customWidth="1"/>
    <col min="11528" max="11528" width="10" style="2" customWidth="1"/>
    <col min="11529" max="11529" width="8.5703125" style="2" customWidth="1"/>
    <col min="11530" max="11530" width="2.5703125" style="2" customWidth="1"/>
    <col min="11531" max="11531" width="8.85546875" style="2" customWidth="1"/>
    <col min="11532" max="11532" width="14.7109375" style="2" customWidth="1"/>
    <col min="11533" max="11533" width="12.140625" style="2" customWidth="1"/>
    <col min="11534" max="11534" width="2" style="2" customWidth="1"/>
    <col min="11535" max="11535" width="11.28515625" style="2" customWidth="1"/>
    <col min="11536" max="11536" width="12" style="2" customWidth="1"/>
    <col min="11537" max="11537" width="1.85546875" style="2" customWidth="1"/>
    <col min="11538" max="11538" width="11.7109375" style="2" customWidth="1"/>
    <col min="11539" max="11780" width="8.85546875" style="2"/>
    <col min="11781" max="11781" width="11.85546875" style="2" customWidth="1"/>
    <col min="11782" max="11783" width="12.7109375" style="2" customWidth="1"/>
    <col min="11784" max="11784" width="10" style="2" customWidth="1"/>
    <col min="11785" max="11785" width="8.5703125" style="2" customWidth="1"/>
    <col min="11786" max="11786" width="2.5703125" style="2" customWidth="1"/>
    <col min="11787" max="11787" width="8.85546875" style="2" customWidth="1"/>
    <col min="11788" max="11788" width="14.7109375" style="2" customWidth="1"/>
    <col min="11789" max="11789" width="12.140625" style="2" customWidth="1"/>
    <col min="11790" max="11790" width="2" style="2" customWidth="1"/>
    <col min="11791" max="11791" width="11.28515625" style="2" customWidth="1"/>
    <col min="11792" max="11792" width="12" style="2" customWidth="1"/>
    <col min="11793" max="11793" width="1.85546875" style="2" customWidth="1"/>
    <col min="11794" max="11794" width="11.7109375" style="2" customWidth="1"/>
    <col min="11795" max="12036" width="8.85546875" style="2"/>
    <col min="12037" max="12037" width="11.85546875" style="2" customWidth="1"/>
    <col min="12038" max="12039" width="12.7109375" style="2" customWidth="1"/>
    <col min="12040" max="12040" width="10" style="2" customWidth="1"/>
    <col min="12041" max="12041" width="8.5703125" style="2" customWidth="1"/>
    <col min="12042" max="12042" width="2.5703125" style="2" customWidth="1"/>
    <col min="12043" max="12043" width="8.85546875" style="2" customWidth="1"/>
    <col min="12044" max="12044" width="14.7109375" style="2" customWidth="1"/>
    <col min="12045" max="12045" width="12.140625" style="2" customWidth="1"/>
    <col min="12046" max="12046" width="2" style="2" customWidth="1"/>
    <col min="12047" max="12047" width="11.28515625" style="2" customWidth="1"/>
    <col min="12048" max="12048" width="12" style="2" customWidth="1"/>
    <col min="12049" max="12049" width="1.85546875" style="2" customWidth="1"/>
    <col min="12050" max="12050" width="11.7109375" style="2" customWidth="1"/>
    <col min="12051" max="12292" width="8.85546875" style="2"/>
    <col min="12293" max="12293" width="11.85546875" style="2" customWidth="1"/>
    <col min="12294" max="12295" width="12.7109375" style="2" customWidth="1"/>
    <col min="12296" max="12296" width="10" style="2" customWidth="1"/>
    <col min="12297" max="12297" width="8.5703125" style="2" customWidth="1"/>
    <col min="12298" max="12298" width="2.5703125" style="2" customWidth="1"/>
    <col min="12299" max="12299" width="8.85546875" style="2" customWidth="1"/>
    <col min="12300" max="12300" width="14.7109375" style="2" customWidth="1"/>
    <col min="12301" max="12301" width="12.140625" style="2" customWidth="1"/>
    <col min="12302" max="12302" width="2" style="2" customWidth="1"/>
    <col min="12303" max="12303" width="11.28515625" style="2" customWidth="1"/>
    <col min="12304" max="12304" width="12" style="2" customWidth="1"/>
    <col min="12305" max="12305" width="1.85546875" style="2" customWidth="1"/>
    <col min="12306" max="12306" width="11.7109375" style="2" customWidth="1"/>
    <col min="12307" max="12548" width="8.85546875" style="2"/>
    <col min="12549" max="12549" width="11.85546875" style="2" customWidth="1"/>
    <col min="12550" max="12551" width="12.7109375" style="2" customWidth="1"/>
    <col min="12552" max="12552" width="10" style="2" customWidth="1"/>
    <col min="12553" max="12553" width="8.5703125" style="2" customWidth="1"/>
    <col min="12554" max="12554" width="2.5703125" style="2" customWidth="1"/>
    <col min="12555" max="12555" width="8.85546875" style="2" customWidth="1"/>
    <col min="12556" max="12556" width="14.7109375" style="2" customWidth="1"/>
    <col min="12557" max="12557" width="12.140625" style="2" customWidth="1"/>
    <col min="12558" max="12558" width="2" style="2" customWidth="1"/>
    <col min="12559" max="12559" width="11.28515625" style="2" customWidth="1"/>
    <col min="12560" max="12560" width="12" style="2" customWidth="1"/>
    <col min="12561" max="12561" width="1.85546875" style="2" customWidth="1"/>
    <col min="12562" max="12562" width="11.7109375" style="2" customWidth="1"/>
    <col min="12563" max="12804" width="8.85546875" style="2"/>
    <col min="12805" max="12805" width="11.85546875" style="2" customWidth="1"/>
    <col min="12806" max="12807" width="12.7109375" style="2" customWidth="1"/>
    <col min="12808" max="12808" width="10" style="2" customWidth="1"/>
    <col min="12809" max="12809" width="8.5703125" style="2" customWidth="1"/>
    <col min="12810" max="12810" width="2.5703125" style="2" customWidth="1"/>
    <col min="12811" max="12811" width="8.85546875" style="2" customWidth="1"/>
    <col min="12812" max="12812" width="14.7109375" style="2" customWidth="1"/>
    <col min="12813" max="12813" width="12.140625" style="2" customWidth="1"/>
    <col min="12814" max="12814" width="2" style="2" customWidth="1"/>
    <col min="12815" max="12815" width="11.28515625" style="2" customWidth="1"/>
    <col min="12816" max="12816" width="12" style="2" customWidth="1"/>
    <col min="12817" max="12817" width="1.85546875" style="2" customWidth="1"/>
    <col min="12818" max="12818" width="11.7109375" style="2" customWidth="1"/>
    <col min="12819" max="13060" width="8.85546875" style="2"/>
    <col min="13061" max="13061" width="11.85546875" style="2" customWidth="1"/>
    <col min="13062" max="13063" width="12.7109375" style="2" customWidth="1"/>
    <col min="13064" max="13064" width="10" style="2" customWidth="1"/>
    <col min="13065" max="13065" width="8.5703125" style="2" customWidth="1"/>
    <col min="13066" max="13066" width="2.5703125" style="2" customWidth="1"/>
    <col min="13067" max="13067" width="8.85546875" style="2" customWidth="1"/>
    <col min="13068" max="13068" width="14.7109375" style="2" customWidth="1"/>
    <col min="13069" max="13069" width="12.140625" style="2" customWidth="1"/>
    <col min="13070" max="13070" width="2" style="2" customWidth="1"/>
    <col min="13071" max="13071" width="11.28515625" style="2" customWidth="1"/>
    <col min="13072" max="13072" width="12" style="2" customWidth="1"/>
    <col min="13073" max="13073" width="1.85546875" style="2" customWidth="1"/>
    <col min="13074" max="13074" width="11.7109375" style="2" customWidth="1"/>
    <col min="13075" max="13316" width="8.85546875" style="2"/>
    <col min="13317" max="13317" width="11.85546875" style="2" customWidth="1"/>
    <col min="13318" max="13319" width="12.7109375" style="2" customWidth="1"/>
    <col min="13320" max="13320" width="10" style="2" customWidth="1"/>
    <col min="13321" max="13321" width="8.5703125" style="2" customWidth="1"/>
    <col min="13322" max="13322" width="2.5703125" style="2" customWidth="1"/>
    <col min="13323" max="13323" width="8.85546875" style="2" customWidth="1"/>
    <col min="13324" max="13324" width="14.7109375" style="2" customWidth="1"/>
    <col min="13325" max="13325" width="12.140625" style="2" customWidth="1"/>
    <col min="13326" max="13326" width="2" style="2" customWidth="1"/>
    <col min="13327" max="13327" width="11.28515625" style="2" customWidth="1"/>
    <col min="13328" max="13328" width="12" style="2" customWidth="1"/>
    <col min="13329" max="13329" width="1.85546875" style="2" customWidth="1"/>
    <col min="13330" max="13330" width="11.7109375" style="2" customWidth="1"/>
    <col min="13331" max="13572" width="8.85546875" style="2"/>
    <col min="13573" max="13573" width="11.85546875" style="2" customWidth="1"/>
    <col min="13574" max="13575" width="12.7109375" style="2" customWidth="1"/>
    <col min="13576" max="13576" width="10" style="2" customWidth="1"/>
    <col min="13577" max="13577" width="8.5703125" style="2" customWidth="1"/>
    <col min="13578" max="13578" width="2.5703125" style="2" customWidth="1"/>
    <col min="13579" max="13579" width="8.85546875" style="2" customWidth="1"/>
    <col min="13580" max="13580" width="14.7109375" style="2" customWidth="1"/>
    <col min="13581" max="13581" width="12.140625" style="2" customWidth="1"/>
    <col min="13582" max="13582" width="2" style="2" customWidth="1"/>
    <col min="13583" max="13583" width="11.28515625" style="2" customWidth="1"/>
    <col min="13584" max="13584" width="12" style="2" customWidth="1"/>
    <col min="13585" max="13585" width="1.85546875" style="2" customWidth="1"/>
    <col min="13586" max="13586" width="11.7109375" style="2" customWidth="1"/>
    <col min="13587" max="13828" width="8.85546875" style="2"/>
    <col min="13829" max="13829" width="11.85546875" style="2" customWidth="1"/>
    <col min="13830" max="13831" width="12.7109375" style="2" customWidth="1"/>
    <col min="13832" max="13832" width="10" style="2" customWidth="1"/>
    <col min="13833" max="13833" width="8.5703125" style="2" customWidth="1"/>
    <col min="13834" max="13834" width="2.5703125" style="2" customWidth="1"/>
    <col min="13835" max="13835" width="8.85546875" style="2" customWidth="1"/>
    <col min="13836" max="13836" width="14.7109375" style="2" customWidth="1"/>
    <col min="13837" max="13837" width="12.140625" style="2" customWidth="1"/>
    <col min="13838" max="13838" width="2" style="2" customWidth="1"/>
    <col min="13839" max="13839" width="11.28515625" style="2" customWidth="1"/>
    <col min="13840" max="13840" width="12" style="2" customWidth="1"/>
    <col min="13841" max="13841" width="1.85546875" style="2" customWidth="1"/>
    <col min="13842" max="13842" width="11.7109375" style="2" customWidth="1"/>
    <col min="13843" max="14084" width="8.85546875" style="2"/>
    <col min="14085" max="14085" width="11.85546875" style="2" customWidth="1"/>
    <col min="14086" max="14087" width="12.7109375" style="2" customWidth="1"/>
    <col min="14088" max="14088" width="10" style="2" customWidth="1"/>
    <col min="14089" max="14089" width="8.5703125" style="2" customWidth="1"/>
    <col min="14090" max="14090" width="2.5703125" style="2" customWidth="1"/>
    <col min="14091" max="14091" width="8.85546875" style="2" customWidth="1"/>
    <col min="14092" max="14092" width="14.7109375" style="2" customWidth="1"/>
    <col min="14093" max="14093" width="12.140625" style="2" customWidth="1"/>
    <col min="14094" max="14094" width="2" style="2" customWidth="1"/>
    <col min="14095" max="14095" width="11.28515625" style="2" customWidth="1"/>
    <col min="14096" max="14096" width="12" style="2" customWidth="1"/>
    <col min="14097" max="14097" width="1.85546875" style="2" customWidth="1"/>
    <col min="14098" max="14098" width="11.7109375" style="2" customWidth="1"/>
    <col min="14099" max="14340" width="8.85546875" style="2"/>
    <col min="14341" max="14341" width="11.85546875" style="2" customWidth="1"/>
    <col min="14342" max="14343" width="12.7109375" style="2" customWidth="1"/>
    <col min="14344" max="14344" width="10" style="2" customWidth="1"/>
    <col min="14345" max="14345" width="8.5703125" style="2" customWidth="1"/>
    <col min="14346" max="14346" width="2.5703125" style="2" customWidth="1"/>
    <col min="14347" max="14347" width="8.85546875" style="2" customWidth="1"/>
    <col min="14348" max="14348" width="14.7109375" style="2" customWidth="1"/>
    <col min="14349" max="14349" width="12.140625" style="2" customWidth="1"/>
    <col min="14350" max="14350" width="2" style="2" customWidth="1"/>
    <col min="14351" max="14351" width="11.28515625" style="2" customWidth="1"/>
    <col min="14352" max="14352" width="12" style="2" customWidth="1"/>
    <col min="14353" max="14353" width="1.85546875" style="2" customWidth="1"/>
    <col min="14354" max="14354" width="11.7109375" style="2" customWidth="1"/>
    <col min="14355" max="14596" width="8.85546875" style="2"/>
    <col min="14597" max="14597" width="11.85546875" style="2" customWidth="1"/>
    <col min="14598" max="14599" width="12.7109375" style="2" customWidth="1"/>
    <col min="14600" max="14600" width="10" style="2" customWidth="1"/>
    <col min="14601" max="14601" width="8.5703125" style="2" customWidth="1"/>
    <col min="14602" max="14602" width="2.5703125" style="2" customWidth="1"/>
    <col min="14603" max="14603" width="8.85546875" style="2" customWidth="1"/>
    <col min="14604" max="14604" width="14.7109375" style="2" customWidth="1"/>
    <col min="14605" max="14605" width="12.140625" style="2" customWidth="1"/>
    <col min="14606" max="14606" width="2" style="2" customWidth="1"/>
    <col min="14607" max="14607" width="11.28515625" style="2" customWidth="1"/>
    <col min="14608" max="14608" width="12" style="2" customWidth="1"/>
    <col min="14609" max="14609" width="1.85546875" style="2" customWidth="1"/>
    <col min="14610" max="14610" width="11.7109375" style="2" customWidth="1"/>
    <col min="14611" max="14852" width="8.85546875" style="2"/>
    <col min="14853" max="14853" width="11.85546875" style="2" customWidth="1"/>
    <col min="14854" max="14855" width="12.7109375" style="2" customWidth="1"/>
    <col min="14856" max="14856" width="10" style="2" customWidth="1"/>
    <col min="14857" max="14857" width="8.5703125" style="2" customWidth="1"/>
    <col min="14858" max="14858" width="2.5703125" style="2" customWidth="1"/>
    <col min="14859" max="14859" width="8.85546875" style="2" customWidth="1"/>
    <col min="14860" max="14860" width="14.7109375" style="2" customWidth="1"/>
    <col min="14861" max="14861" width="12.140625" style="2" customWidth="1"/>
    <col min="14862" max="14862" width="2" style="2" customWidth="1"/>
    <col min="14863" max="14863" width="11.28515625" style="2" customWidth="1"/>
    <col min="14864" max="14864" width="12" style="2" customWidth="1"/>
    <col min="14865" max="14865" width="1.85546875" style="2" customWidth="1"/>
    <col min="14866" max="14866" width="11.7109375" style="2" customWidth="1"/>
    <col min="14867" max="15108" width="8.85546875" style="2"/>
    <col min="15109" max="15109" width="11.85546875" style="2" customWidth="1"/>
    <col min="15110" max="15111" width="12.7109375" style="2" customWidth="1"/>
    <col min="15112" max="15112" width="10" style="2" customWidth="1"/>
    <col min="15113" max="15113" width="8.5703125" style="2" customWidth="1"/>
    <col min="15114" max="15114" width="2.5703125" style="2" customWidth="1"/>
    <col min="15115" max="15115" width="8.85546875" style="2" customWidth="1"/>
    <col min="15116" max="15116" width="14.7109375" style="2" customWidth="1"/>
    <col min="15117" max="15117" width="12.140625" style="2" customWidth="1"/>
    <col min="15118" max="15118" width="2" style="2" customWidth="1"/>
    <col min="15119" max="15119" width="11.28515625" style="2" customWidth="1"/>
    <col min="15120" max="15120" width="12" style="2" customWidth="1"/>
    <col min="15121" max="15121" width="1.85546875" style="2" customWidth="1"/>
    <col min="15122" max="15122" width="11.7109375" style="2" customWidth="1"/>
    <col min="15123" max="15364" width="8.85546875" style="2"/>
    <col min="15365" max="15365" width="11.85546875" style="2" customWidth="1"/>
    <col min="15366" max="15367" width="12.7109375" style="2" customWidth="1"/>
    <col min="15368" max="15368" width="10" style="2" customWidth="1"/>
    <col min="15369" max="15369" width="8.5703125" style="2" customWidth="1"/>
    <col min="15370" max="15370" width="2.5703125" style="2" customWidth="1"/>
    <col min="15371" max="15371" width="8.85546875" style="2" customWidth="1"/>
    <col min="15372" max="15372" width="14.7109375" style="2" customWidth="1"/>
    <col min="15373" max="15373" width="12.140625" style="2" customWidth="1"/>
    <col min="15374" max="15374" width="2" style="2" customWidth="1"/>
    <col min="15375" max="15375" width="11.28515625" style="2" customWidth="1"/>
    <col min="15376" max="15376" width="12" style="2" customWidth="1"/>
    <col min="15377" max="15377" width="1.85546875" style="2" customWidth="1"/>
    <col min="15378" max="15378" width="11.7109375" style="2" customWidth="1"/>
    <col min="15379" max="15620" width="8.85546875" style="2"/>
    <col min="15621" max="15621" width="11.85546875" style="2" customWidth="1"/>
    <col min="15622" max="15623" width="12.7109375" style="2" customWidth="1"/>
    <col min="15624" max="15624" width="10" style="2" customWidth="1"/>
    <col min="15625" max="15625" width="8.5703125" style="2" customWidth="1"/>
    <col min="15626" max="15626" width="2.5703125" style="2" customWidth="1"/>
    <col min="15627" max="15627" width="8.85546875" style="2" customWidth="1"/>
    <col min="15628" max="15628" width="14.7109375" style="2" customWidth="1"/>
    <col min="15629" max="15629" width="12.140625" style="2" customWidth="1"/>
    <col min="15630" max="15630" width="2" style="2" customWidth="1"/>
    <col min="15631" max="15631" width="11.28515625" style="2" customWidth="1"/>
    <col min="15632" max="15632" width="12" style="2" customWidth="1"/>
    <col min="15633" max="15633" width="1.85546875" style="2" customWidth="1"/>
    <col min="15634" max="15634" width="11.7109375" style="2" customWidth="1"/>
    <col min="15635" max="15876" width="8.85546875" style="2"/>
    <col min="15877" max="15877" width="11.85546875" style="2" customWidth="1"/>
    <col min="15878" max="15879" width="12.7109375" style="2" customWidth="1"/>
    <col min="15880" max="15880" width="10" style="2" customWidth="1"/>
    <col min="15881" max="15881" width="8.5703125" style="2" customWidth="1"/>
    <col min="15882" max="15882" width="2.5703125" style="2" customWidth="1"/>
    <col min="15883" max="15883" width="8.85546875" style="2" customWidth="1"/>
    <col min="15884" max="15884" width="14.7109375" style="2" customWidth="1"/>
    <col min="15885" max="15885" width="12.140625" style="2" customWidth="1"/>
    <col min="15886" max="15886" width="2" style="2" customWidth="1"/>
    <col min="15887" max="15887" width="11.28515625" style="2" customWidth="1"/>
    <col min="15888" max="15888" width="12" style="2" customWidth="1"/>
    <col min="15889" max="15889" width="1.85546875" style="2" customWidth="1"/>
    <col min="15890" max="15890" width="11.7109375" style="2" customWidth="1"/>
    <col min="15891" max="16132" width="8.85546875" style="2"/>
    <col min="16133" max="16133" width="11.85546875" style="2" customWidth="1"/>
    <col min="16134" max="16135" width="12.7109375" style="2" customWidth="1"/>
    <col min="16136" max="16136" width="10" style="2" customWidth="1"/>
    <col min="16137" max="16137" width="8.5703125" style="2" customWidth="1"/>
    <col min="16138" max="16138" width="2.5703125" style="2" customWidth="1"/>
    <col min="16139" max="16139" width="8.85546875" style="2" customWidth="1"/>
    <col min="16140" max="16140" width="14.7109375" style="2" customWidth="1"/>
    <col min="16141" max="16141" width="12.140625" style="2" customWidth="1"/>
    <col min="16142" max="16142" width="2" style="2" customWidth="1"/>
    <col min="16143" max="16143" width="11.28515625" style="2" customWidth="1"/>
    <col min="16144" max="16144" width="12" style="2" customWidth="1"/>
    <col min="16145" max="16145" width="1.85546875" style="2" customWidth="1"/>
    <col min="16146" max="16146" width="11.7109375" style="2" customWidth="1"/>
    <col min="16147" max="16384" width="8.85546875" style="2"/>
  </cols>
  <sheetData>
    <row r="1" spans="1:23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1"/>
      <c r="T1" s="1"/>
      <c r="U1" s="1"/>
      <c r="V1" s="1"/>
      <c r="W1" s="1"/>
    </row>
    <row r="2" spans="1:23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"/>
      <c r="T2" s="3"/>
      <c r="U2" s="3"/>
      <c r="V2" s="3"/>
      <c r="W2" s="3"/>
    </row>
    <row r="3" spans="1:23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3"/>
      <c r="T3" s="3"/>
      <c r="U3" s="3"/>
      <c r="V3" s="3"/>
      <c r="W3" s="3"/>
    </row>
    <row r="4" spans="1:23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5"/>
      <c r="T4" s="5"/>
      <c r="U4" s="5"/>
      <c r="V4" s="5"/>
      <c r="W4" s="5"/>
    </row>
    <row r="5" spans="1:23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"/>
      <c r="T5" s="6"/>
      <c r="U5" s="6"/>
      <c r="V5" s="6"/>
      <c r="W5" s="6"/>
    </row>
    <row r="6" spans="1:23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3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  <c r="Q7" s="10"/>
      <c r="R7" s="10"/>
    </row>
    <row r="8" spans="1:23" s="12" customFormat="1" ht="15" customHeight="1" x14ac:dyDescent="0.25">
      <c r="A8" s="62" t="s">
        <v>39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</row>
    <row r="9" spans="1:23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  <c r="Q9" s="10"/>
      <c r="R9" s="10"/>
    </row>
    <row r="10" spans="1:23" s="16" customFormat="1" ht="25.5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46"/>
      <c r="P10" s="47" t="s">
        <v>36</v>
      </c>
      <c r="Q10" s="14"/>
      <c r="R10" s="14"/>
    </row>
    <row r="11" spans="1:23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20"/>
      <c r="P11" s="48" t="s">
        <v>37</v>
      </c>
      <c r="Q11" s="14"/>
      <c r="R11" s="14"/>
    </row>
    <row r="12" spans="1:23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38</v>
      </c>
      <c r="Q12" s="18"/>
      <c r="R12" s="18" t="s">
        <v>23</v>
      </c>
    </row>
    <row r="13" spans="1:23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26</v>
      </c>
      <c r="Q13" s="17"/>
      <c r="R13" s="24" t="s">
        <v>26</v>
      </c>
    </row>
    <row r="14" spans="1:23" x14ac:dyDescent="0.25">
      <c r="A14" s="26">
        <v>43555</v>
      </c>
      <c r="B14" s="27">
        <v>26695733.050000001</v>
      </c>
      <c r="C14" s="27">
        <v>224134.05</v>
      </c>
      <c r="D14" s="27">
        <v>2350641.81</v>
      </c>
      <c r="E14" s="28">
        <v>1150</v>
      </c>
      <c r="F14" s="27">
        <f>IFERROR((D14/E14/7)," ")</f>
        <v>292.00519378881989</v>
      </c>
      <c r="H14" s="28">
        <v>67</v>
      </c>
      <c r="I14" s="27">
        <v>4165267</v>
      </c>
      <c r="J14" s="27">
        <v>57480</v>
      </c>
      <c r="K14" s="27">
        <v>1011963.85</v>
      </c>
      <c r="M14" s="28">
        <v>16</v>
      </c>
      <c r="N14" s="27">
        <v>112231</v>
      </c>
      <c r="P14" s="27">
        <v>0</v>
      </c>
      <c r="R14" s="27">
        <f t="shared" ref="R14:R29" si="0">D14+K14+N14</f>
        <v>3474836.66</v>
      </c>
    </row>
    <row r="15" spans="1:23" x14ac:dyDescent="0.25">
      <c r="A15" s="26">
        <f>A14+7</f>
        <v>43562</v>
      </c>
      <c r="B15" s="27">
        <v>27105168.98</v>
      </c>
      <c r="C15" s="27">
        <v>203860.93</v>
      </c>
      <c r="D15" s="27">
        <v>2432558.42</v>
      </c>
      <c r="E15" s="28">
        <v>1150</v>
      </c>
      <c r="F15" s="27">
        <f t="shared" ref="F15:F65" si="1">IFERROR((D15/E15/7)," ")</f>
        <v>302.18117018633541</v>
      </c>
      <c r="H15" s="28">
        <v>67</v>
      </c>
      <c r="I15" s="27">
        <v>3887149</v>
      </c>
      <c r="J15" s="27">
        <v>52815</v>
      </c>
      <c r="K15" s="27">
        <v>945957.96</v>
      </c>
      <c r="M15" s="28">
        <v>16</v>
      </c>
      <c r="N15" s="27">
        <v>90806</v>
      </c>
      <c r="P15" s="27">
        <v>0</v>
      </c>
      <c r="R15" s="27">
        <f t="shared" si="0"/>
        <v>3469322.38</v>
      </c>
    </row>
    <row r="16" spans="1:23" x14ac:dyDescent="0.25">
      <c r="A16" s="26">
        <f t="shared" ref="A16:A65" si="2">A15+7</f>
        <v>43569</v>
      </c>
      <c r="B16" s="27">
        <v>25690330.52</v>
      </c>
      <c r="C16" s="27">
        <v>207904.35</v>
      </c>
      <c r="D16" s="27">
        <v>2193010.46</v>
      </c>
      <c r="E16" s="28">
        <v>1150</v>
      </c>
      <c r="F16" s="27">
        <f>IFERROR((D16/E16/7)," ")</f>
        <v>272.42365962732919</v>
      </c>
      <c r="H16" s="28">
        <v>67</v>
      </c>
      <c r="I16" s="27">
        <v>3741084</v>
      </c>
      <c r="J16" s="27">
        <v>43920</v>
      </c>
      <c r="K16" s="27">
        <v>770347.2</v>
      </c>
      <c r="M16" s="28">
        <v>16</v>
      </c>
      <c r="N16" s="27">
        <v>93290</v>
      </c>
      <c r="P16" s="27">
        <v>0</v>
      </c>
      <c r="R16" s="27">
        <f t="shared" si="0"/>
        <v>3056647.66</v>
      </c>
    </row>
    <row r="17" spans="1:18" x14ac:dyDescent="0.25">
      <c r="A17" s="26">
        <f t="shared" si="2"/>
        <v>43576</v>
      </c>
      <c r="B17" s="27">
        <v>26822553.18</v>
      </c>
      <c r="C17" s="27">
        <v>214026.73</v>
      </c>
      <c r="D17" s="27">
        <v>2349712.9900000002</v>
      </c>
      <c r="E17" s="28">
        <v>1150</v>
      </c>
      <c r="F17" s="27">
        <f t="shared" si="1"/>
        <v>291.88981242236025</v>
      </c>
      <c r="H17" s="28">
        <v>67</v>
      </c>
      <c r="I17" s="27">
        <v>4019889</v>
      </c>
      <c r="J17" s="27">
        <v>51650</v>
      </c>
      <c r="K17" s="27">
        <v>763074.93</v>
      </c>
      <c r="M17" s="28">
        <v>16</v>
      </c>
      <c r="N17" s="27">
        <v>93002</v>
      </c>
      <c r="P17" s="27">
        <v>0</v>
      </c>
      <c r="R17" s="27">
        <f t="shared" si="0"/>
        <v>3205789.9200000004</v>
      </c>
    </row>
    <row r="18" spans="1:18" x14ac:dyDescent="0.25">
      <c r="A18" s="26">
        <f t="shared" si="2"/>
        <v>43583</v>
      </c>
      <c r="B18" s="27">
        <v>28065609.620000001</v>
      </c>
      <c r="C18" s="27">
        <v>219089.36</v>
      </c>
      <c r="D18" s="27">
        <v>2484789.6800000002</v>
      </c>
      <c r="E18" s="28">
        <v>1150</v>
      </c>
      <c r="F18" s="27">
        <f t="shared" si="1"/>
        <v>308.66952546583849</v>
      </c>
      <c r="G18" s="2"/>
      <c r="H18" s="28">
        <v>67</v>
      </c>
      <c r="I18" s="27">
        <v>4209670</v>
      </c>
      <c r="J18" s="27">
        <v>59145</v>
      </c>
      <c r="K18" s="27">
        <v>867657.75</v>
      </c>
      <c r="L18" s="2"/>
      <c r="M18" s="28">
        <v>16</v>
      </c>
      <c r="N18" s="27">
        <v>115244</v>
      </c>
      <c r="P18" s="27">
        <v>0</v>
      </c>
      <c r="Q18" s="2"/>
      <c r="R18" s="27">
        <f t="shared" si="0"/>
        <v>3467691.43</v>
      </c>
    </row>
    <row r="19" spans="1:18" x14ac:dyDescent="0.25">
      <c r="A19" s="26">
        <f t="shared" si="2"/>
        <v>43590</v>
      </c>
      <c r="B19" s="27">
        <v>28697927.300000001</v>
      </c>
      <c r="C19" s="27">
        <v>227330.37</v>
      </c>
      <c r="D19" s="27">
        <v>2676132.9500000002</v>
      </c>
      <c r="E19" s="28">
        <v>1150</v>
      </c>
      <c r="F19" s="27">
        <f t="shared" si="1"/>
        <v>332.43887577639754</v>
      </c>
      <c r="H19" s="28">
        <v>67</v>
      </c>
      <c r="I19" s="27">
        <v>4055816</v>
      </c>
      <c r="J19" s="27">
        <v>54775</v>
      </c>
      <c r="K19" s="27">
        <v>781143.75</v>
      </c>
      <c r="M19" s="28">
        <v>16</v>
      </c>
      <c r="N19" s="27">
        <v>90564</v>
      </c>
      <c r="P19" s="27">
        <v>0</v>
      </c>
      <c r="R19" s="27">
        <f t="shared" si="0"/>
        <v>3547840.7</v>
      </c>
    </row>
    <row r="20" spans="1:18" x14ac:dyDescent="0.25">
      <c r="A20" s="26">
        <f t="shared" si="2"/>
        <v>43597</v>
      </c>
      <c r="B20" s="27">
        <v>26907619.940000001</v>
      </c>
      <c r="C20" s="27">
        <v>214768.08</v>
      </c>
      <c r="D20" s="27">
        <v>2217046.6</v>
      </c>
      <c r="E20" s="28">
        <v>1150</v>
      </c>
      <c r="F20" s="27">
        <f t="shared" si="1"/>
        <v>275.4095155279503</v>
      </c>
      <c r="H20" s="28">
        <v>67</v>
      </c>
      <c r="I20" s="27">
        <v>3637583</v>
      </c>
      <c r="J20" s="27">
        <v>42665</v>
      </c>
      <c r="K20" s="27">
        <v>808267.25</v>
      </c>
      <c r="M20" s="28">
        <v>16</v>
      </c>
      <c r="N20" s="27">
        <v>94093</v>
      </c>
      <c r="P20" s="27">
        <v>0</v>
      </c>
      <c r="R20" s="27">
        <f t="shared" si="0"/>
        <v>3119406.85</v>
      </c>
    </row>
    <row r="21" spans="1:18" x14ac:dyDescent="0.25">
      <c r="A21" s="26">
        <f t="shared" si="2"/>
        <v>43604</v>
      </c>
      <c r="B21" s="27">
        <v>25504277.09</v>
      </c>
      <c r="C21" s="27">
        <v>202945.81</v>
      </c>
      <c r="D21" s="27">
        <v>2161064.2999999998</v>
      </c>
      <c r="E21" s="28">
        <v>1150</v>
      </c>
      <c r="F21" s="27">
        <f t="shared" si="1"/>
        <v>268.45519254658382</v>
      </c>
      <c r="H21" s="28">
        <v>67</v>
      </c>
      <c r="I21" s="27">
        <v>3649638</v>
      </c>
      <c r="J21" s="27">
        <v>50465</v>
      </c>
      <c r="K21" s="27">
        <v>847206.9</v>
      </c>
      <c r="M21" s="28">
        <v>16</v>
      </c>
      <c r="N21" s="27">
        <v>87682</v>
      </c>
      <c r="P21" s="27">
        <v>0</v>
      </c>
      <c r="R21" s="27">
        <f t="shared" si="0"/>
        <v>3095953.1999999997</v>
      </c>
    </row>
    <row r="22" spans="1:18" x14ac:dyDescent="0.25">
      <c r="A22" s="26">
        <f t="shared" si="2"/>
        <v>43611</v>
      </c>
      <c r="B22" s="27">
        <v>25937730.149999999</v>
      </c>
      <c r="C22" s="27">
        <v>237813.74</v>
      </c>
      <c r="D22" s="27">
        <v>2127235.9</v>
      </c>
      <c r="E22" s="28">
        <v>1150</v>
      </c>
      <c r="F22" s="27">
        <f t="shared" si="1"/>
        <v>264.25290683229815</v>
      </c>
      <c r="H22" s="28">
        <v>67</v>
      </c>
      <c r="I22" s="27">
        <v>4276558</v>
      </c>
      <c r="J22" s="27">
        <v>48945</v>
      </c>
      <c r="K22" s="27">
        <v>479139.25</v>
      </c>
      <c r="M22" s="28">
        <v>16</v>
      </c>
      <c r="N22" s="27">
        <v>103929</v>
      </c>
      <c r="P22" s="27">
        <v>0</v>
      </c>
      <c r="R22" s="27">
        <f t="shared" si="0"/>
        <v>2710304.15</v>
      </c>
    </row>
    <row r="23" spans="1:18" x14ac:dyDescent="0.25">
      <c r="A23" s="26">
        <f t="shared" si="2"/>
        <v>43618</v>
      </c>
      <c r="B23" s="27">
        <v>26785623.629999999</v>
      </c>
      <c r="C23" s="27">
        <v>211796.72</v>
      </c>
      <c r="D23" s="27">
        <v>2391680.4300000002</v>
      </c>
      <c r="E23" s="28">
        <v>1150</v>
      </c>
      <c r="F23" s="27">
        <f t="shared" si="1"/>
        <v>297.10315900621117</v>
      </c>
      <c r="H23" s="28">
        <v>67</v>
      </c>
      <c r="I23" s="27">
        <v>3681743</v>
      </c>
      <c r="J23" s="27">
        <v>59190</v>
      </c>
      <c r="K23" s="27">
        <v>593362.80000000005</v>
      </c>
      <c r="M23" s="28">
        <v>16</v>
      </c>
      <c r="N23" s="27">
        <v>84963</v>
      </c>
      <c r="P23" s="27">
        <v>0</v>
      </c>
      <c r="R23" s="27">
        <f t="shared" si="0"/>
        <v>3070006.2300000004</v>
      </c>
    </row>
    <row r="24" spans="1:18" x14ac:dyDescent="0.25">
      <c r="A24" s="26">
        <f t="shared" si="2"/>
        <v>43625</v>
      </c>
      <c r="B24" s="27">
        <v>25978531.870000001</v>
      </c>
      <c r="C24" s="27">
        <v>198700.21</v>
      </c>
      <c r="D24" s="27">
        <v>2272193.5</v>
      </c>
      <c r="E24" s="28">
        <v>1150</v>
      </c>
      <c r="F24" s="27">
        <f t="shared" si="1"/>
        <v>282.26006211180123</v>
      </c>
      <c r="H24" s="28">
        <v>67</v>
      </c>
      <c r="I24" s="27">
        <v>3555934</v>
      </c>
      <c r="J24" s="27">
        <v>54995</v>
      </c>
      <c r="K24" s="27">
        <v>727045.4</v>
      </c>
      <c r="M24" s="28">
        <v>16</v>
      </c>
      <c r="N24" s="27">
        <v>84158</v>
      </c>
      <c r="P24" s="27">
        <v>0</v>
      </c>
      <c r="R24" s="27">
        <f t="shared" si="0"/>
        <v>3083396.9</v>
      </c>
    </row>
    <row r="25" spans="1:18" x14ac:dyDescent="0.25">
      <c r="A25" s="26">
        <f t="shared" si="2"/>
        <v>43632</v>
      </c>
      <c r="B25" s="27">
        <v>27259261.5</v>
      </c>
      <c r="C25" s="27">
        <v>199769.76</v>
      </c>
      <c r="D25" s="27">
        <v>2405897.5499999998</v>
      </c>
      <c r="E25" s="28">
        <v>1150</v>
      </c>
      <c r="F25" s="27">
        <f t="shared" si="1"/>
        <v>298.86926086956521</v>
      </c>
      <c r="H25" s="28">
        <v>67</v>
      </c>
      <c r="I25" s="27">
        <v>3774682</v>
      </c>
      <c r="J25" s="27">
        <v>51850</v>
      </c>
      <c r="K25" s="27">
        <v>1038822.5</v>
      </c>
      <c r="M25" s="28">
        <v>16</v>
      </c>
      <c r="N25" s="27">
        <v>90553</v>
      </c>
      <c r="P25" s="27">
        <v>0</v>
      </c>
      <c r="R25" s="27">
        <f t="shared" si="0"/>
        <v>3535273.05</v>
      </c>
    </row>
    <row r="26" spans="1:18" x14ac:dyDescent="0.25">
      <c r="A26" s="26">
        <f t="shared" si="2"/>
        <v>43639</v>
      </c>
      <c r="B26" s="27">
        <v>25763895.219999999</v>
      </c>
      <c r="C26" s="27">
        <v>188829.2</v>
      </c>
      <c r="D26" s="27">
        <v>2255760.4700000002</v>
      </c>
      <c r="E26" s="28">
        <v>1150</v>
      </c>
      <c r="F26" s="27">
        <f t="shared" si="1"/>
        <v>280.21869192546586</v>
      </c>
      <c r="H26" s="28">
        <v>67</v>
      </c>
      <c r="I26" s="27">
        <v>3818687</v>
      </c>
      <c r="J26" s="27">
        <v>55220</v>
      </c>
      <c r="K26" s="27">
        <v>691144.47</v>
      </c>
      <c r="M26" s="28">
        <v>16</v>
      </c>
      <c r="N26" s="27">
        <v>84905</v>
      </c>
      <c r="P26" s="27">
        <v>0</v>
      </c>
      <c r="R26" s="27">
        <f t="shared" si="0"/>
        <v>3031809.9400000004</v>
      </c>
    </row>
    <row r="27" spans="1:18" x14ac:dyDescent="0.25">
      <c r="A27" s="26">
        <f t="shared" si="2"/>
        <v>43646</v>
      </c>
      <c r="B27" s="27">
        <v>26476218.940000001</v>
      </c>
      <c r="C27" s="27">
        <v>181283.06</v>
      </c>
      <c r="D27" s="27">
        <v>2260811.7200000002</v>
      </c>
      <c r="E27" s="28">
        <v>1150</v>
      </c>
      <c r="F27" s="27">
        <f t="shared" si="1"/>
        <v>280.84617639751553</v>
      </c>
      <c r="H27" s="28">
        <v>67</v>
      </c>
      <c r="I27" s="27">
        <v>3862850</v>
      </c>
      <c r="J27" s="27">
        <v>63390</v>
      </c>
      <c r="K27" s="27">
        <v>873993.92</v>
      </c>
      <c r="M27" s="28">
        <v>16</v>
      </c>
      <c r="N27" s="27">
        <v>86303</v>
      </c>
      <c r="P27" s="27">
        <v>0</v>
      </c>
      <c r="R27" s="27">
        <f t="shared" si="0"/>
        <v>3221108.64</v>
      </c>
    </row>
    <row r="28" spans="1:18" x14ac:dyDescent="0.25">
      <c r="A28" s="26">
        <f t="shared" si="2"/>
        <v>43653</v>
      </c>
      <c r="B28" s="27">
        <v>27241480.969999999</v>
      </c>
      <c r="C28" s="27">
        <v>201551.8</v>
      </c>
      <c r="D28" s="27">
        <v>2425583.7400000002</v>
      </c>
      <c r="E28" s="28">
        <v>1150</v>
      </c>
      <c r="F28" s="27">
        <f t="shared" si="1"/>
        <v>301.31475031055908</v>
      </c>
      <c r="H28" s="28">
        <v>67</v>
      </c>
      <c r="I28" s="27">
        <v>3966655</v>
      </c>
      <c r="J28" s="27">
        <v>64705</v>
      </c>
      <c r="K28" s="27">
        <v>727217.66</v>
      </c>
      <c r="M28" s="28">
        <v>16</v>
      </c>
      <c r="N28" s="27">
        <v>105558</v>
      </c>
      <c r="P28" s="27">
        <v>0</v>
      </c>
      <c r="R28" s="27">
        <f t="shared" si="0"/>
        <v>3258359.4000000004</v>
      </c>
    </row>
    <row r="29" spans="1:18" x14ac:dyDescent="0.25">
      <c r="A29" s="26">
        <f t="shared" si="2"/>
        <v>43660</v>
      </c>
      <c r="B29" s="27">
        <v>25881009.98</v>
      </c>
      <c r="C29" s="27">
        <v>211524.82</v>
      </c>
      <c r="D29" s="27">
        <v>2233855.2799999998</v>
      </c>
      <c r="E29" s="28">
        <v>1150</v>
      </c>
      <c r="F29" s="27">
        <f t="shared" si="1"/>
        <v>277.49755031055895</v>
      </c>
      <c r="H29" s="28">
        <v>67</v>
      </c>
      <c r="I29" s="27">
        <v>3650095</v>
      </c>
      <c r="J29" s="27">
        <v>58380</v>
      </c>
      <c r="K29" s="27">
        <v>883882.15</v>
      </c>
      <c r="M29" s="28">
        <v>16</v>
      </c>
      <c r="N29" s="27">
        <v>83934</v>
      </c>
      <c r="P29" s="27">
        <v>0</v>
      </c>
      <c r="R29" s="27">
        <f t="shared" si="0"/>
        <v>3201671.4299999997</v>
      </c>
    </row>
    <row r="30" spans="1:18" x14ac:dyDescent="0.25">
      <c r="A30" s="26">
        <f t="shared" si="2"/>
        <v>43667</v>
      </c>
      <c r="B30" s="27">
        <v>27592027.190000001</v>
      </c>
      <c r="C30" s="27">
        <v>212806.79</v>
      </c>
      <c r="D30" s="27">
        <v>2300084.69</v>
      </c>
      <c r="E30" s="28">
        <v>1150</v>
      </c>
      <c r="F30" s="27">
        <f t="shared" si="1"/>
        <v>285.72480621118012</v>
      </c>
      <c r="H30" s="28">
        <v>67</v>
      </c>
      <c r="I30" s="27">
        <v>4132967</v>
      </c>
      <c r="J30" s="27">
        <v>59940</v>
      </c>
      <c r="K30" s="27">
        <v>841594.06</v>
      </c>
      <c r="M30" s="28">
        <v>16</v>
      </c>
      <c r="N30" s="27">
        <v>103384</v>
      </c>
      <c r="P30" s="27">
        <v>168742.5</v>
      </c>
      <c r="R30" s="27">
        <f>D30+K30+N30+P30</f>
        <v>3413805.25</v>
      </c>
    </row>
    <row r="31" spans="1:18" x14ac:dyDescent="0.25">
      <c r="A31" s="26">
        <f t="shared" si="2"/>
        <v>43674</v>
      </c>
      <c r="B31" s="27">
        <v>26401930.91</v>
      </c>
      <c r="C31" s="27">
        <v>198525.41</v>
      </c>
      <c r="D31" s="27">
        <v>2228936.96</v>
      </c>
      <c r="E31" s="28">
        <v>1150</v>
      </c>
      <c r="F31" s="27">
        <f t="shared" si="1"/>
        <v>276.88657888198759</v>
      </c>
      <c r="H31" s="28">
        <v>67</v>
      </c>
      <c r="I31" s="27">
        <v>3888247</v>
      </c>
      <c r="J31" s="27">
        <v>60200</v>
      </c>
      <c r="K31" s="27">
        <v>482184.51</v>
      </c>
      <c r="M31" s="28">
        <v>16</v>
      </c>
      <c r="N31" s="27">
        <v>96248</v>
      </c>
      <c r="P31" s="27">
        <v>91590.51</v>
      </c>
      <c r="R31" s="27">
        <f t="shared" ref="R31:R65" si="3">D31+K31+N31+P31</f>
        <v>2898959.9799999995</v>
      </c>
    </row>
    <row r="32" spans="1:18" x14ac:dyDescent="0.25">
      <c r="A32" s="26">
        <f t="shared" si="2"/>
        <v>43681</v>
      </c>
      <c r="B32" s="27">
        <v>26728053.829999998</v>
      </c>
      <c r="C32" s="27">
        <v>199530.15</v>
      </c>
      <c r="D32" s="27">
        <v>2390354.2200000002</v>
      </c>
      <c r="E32" s="28">
        <v>1150</v>
      </c>
      <c r="F32" s="27">
        <f t="shared" si="1"/>
        <v>296.93841242236027</v>
      </c>
      <c r="H32" s="28">
        <v>67</v>
      </c>
      <c r="I32" s="27">
        <v>4082407</v>
      </c>
      <c r="J32" s="27">
        <v>53690</v>
      </c>
      <c r="K32" s="27">
        <v>841904.8</v>
      </c>
      <c r="M32" s="28">
        <v>16</v>
      </c>
      <c r="N32" s="27">
        <v>97525</v>
      </c>
      <c r="P32" s="27">
        <v>25385.98</v>
      </c>
      <c r="R32" s="27">
        <f t="shared" si="3"/>
        <v>3355170.0000000005</v>
      </c>
    </row>
    <row r="33" spans="1:18" x14ac:dyDescent="0.25">
      <c r="A33" s="26">
        <f t="shared" si="2"/>
        <v>43688</v>
      </c>
      <c r="B33" s="27">
        <v>27343851.059999999</v>
      </c>
      <c r="C33" s="27">
        <v>192152.47</v>
      </c>
      <c r="D33" s="27">
        <v>2374021.15</v>
      </c>
      <c r="E33" s="28">
        <v>1150</v>
      </c>
      <c r="F33" s="27">
        <f t="shared" si="1"/>
        <v>294.90945962732923</v>
      </c>
      <c r="H33" s="28">
        <v>67</v>
      </c>
      <c r="I33" s="27">
        <v>3939997</v>
      </c>
      <c r="J33" s="27">
        <v>61540</v>
      </c>
      <c r="K33" s="27">
        <v>924639.2</v>
      </c>
      <c r="M33" s="28">
        <v>16</v>
      </c>
      <c r="N33" s="27">
        <v>102579</v>
      </c>
      <c r="P33" s="27">
        <v>74298.2</v>
      </c>
      <c r="R33" s="27">
        <f t="shared" si="3"/>
        <v>3475537.55</v>
      </c>
    </row>
    <row r="34" spans="1:18" x14ac:dyDescent="0.25">
      <c r="A34" s="26">
        <f t="shared" si="2"/>
        <v>43695</v>
      </c>
      <c r="B34" s="27">
        <v>27761745.969999999</v>
      </c>
      <c r="C34" s="27">
        <v>211468.98</v>
      </c>
      <c r="D34" s="27">
        <v>2401160.83</v>
      </c>
      <c r="E34" s="28">
        <v>1150</v>
      </c>
      <c r="F34" s="27">
        <f t="shared" si="1"/>
        <v>298.28084844720496</v>
      </c>
      <c r="H34" s="28">
        <v>67</v>
      </c>
      <c r="I34" s="27">
        <v>4052419</v>
      </c>
      <c r="J34" s="27">
        <v>61600</v>
      </c>
      <c r="K34" s="27">
        <v>833038.76</v>
      </c>
      <c r="M34" s="28">
        <v>16</v>
      </c>
      <c r="N34" s="27">
        <v>102151</v>
      </c>
      <c r="P34" s="27">
        <v>106656.12</v>
      </c>
      <c r="R34" s="27">
        <f t="shared" si="3"/>
        <v>3443006.71</v>
      </c>
    </row>
    <row r="35" spans="1:18" x14ac:dyDescent="0.25">
      <c r="A35" s="26">
        <f t="shared" si="2"/>
        <v>43702</v>
      </c>
      <c r="B35" s="27">
        <v>27003485.440000001</v>
      </c>
      <c r="C35" s="27">
        <v>195844.64</v>
      </c>
      <c r="D35" s="27">
        <v>2497246.2200000002</v>
      </c>
      <c r="E35" s="28">
        <v>1150</v>
      </c>
      <c r="F35" s="27">
        <f t="shared" si="1"/>
        <v>310.2169217391305</v>
      </c>
      <c r="H35" s="28">
        <v>67</v>
      </c>
      <c r="I35" s="27">
        <v>4154878</v>
      </c>
      <c r="J35" s="27">
        <v>66765</v>
      </c>
      <c r="K35" s="27">
        <v>814453.35</v>
      </c>
      <c r="M35" s="28">
        <v>16</v>
      </c>
      <c r="N35" s="27">
        <v>94075</v>
      </c>
      <c r="P35" s="27">
        <v>113325.61</v>
      </c>
      <c r="R35" s="27">
        <f t="shared" si="3"/>
        <v>3519100.18</v>
      </c>
    </row>
    <row r="36" spans="1:18" x14ac:dyDescent="0.25">
      <c r="A36" s="26">
        <f t="shared" si="2"/>
        <v>43709</v>
      </c>
      <c r="B36" s="27">
        <v>28218049.870000001</v>
      </c>
      <c r="C36" s="27">
        <v>223498.22</v>
      </c>
      <c r="D36" s="27">
        <v>2414913.0499999998</v>
      </c>
      <c r="E36" s="28">
        <v>1150</v>
      </c>
      <c r="F36" s="27">
        <f t="shared" si="1"/>
        <v>299.98919875776397</v>
      </c>
      <c r="H36" s="28">
        <v>67</v>
      </c>
      <c r="I36" s="27">
        <v>4546621</v>
      </c>
      <c r="J36" s="27">
        <v>64685</v>
      </c>
      <c r="K36" s="27">
        <v>743162.27</v>
      </c>
      <c r="M36" s="28">
        <v>16</v>
      </c>
      <c r="N36" s="27">
        <v>140575</v>
      </c>
      <c r="P36" s="27">
        <v>163887.41</v>
      </c>
      <c r="R36" s="27">
        <f t="shared" si="3"/>
        <v>3462537.73</v>
      </c>
    </row>
    <row r="37" spans="1:18" x14ac:dyDescent="0.25">
      <c r="A37" s="26">
        <f t="shared" si="2"/>
        <v>43716</v>
      </c>
      <c r="B37" s="27">
        <v>27466911.460000001</v>
      </c>
      <c r="C37" s="27">
        <v>211884.06</v>
      </c>
      <c r="D37" s="27">
        <v>2425909.02</v>
      </c>
      <c r="E37" s="28">
        <v>1150</v>
      </c>
      <c r="F37" s="27">
        <f t="shared" si="1"/>
        <v>301.35515776397517</v>
      </c>
      <c r="H37" s="28">
        <v>67</v>
      </c>
      <c r="I37" s="27">
        <v>4188018</v>
      </c>
      <c r="J37" s="27">
        <v>53320</v>
      </c>
      <c r="K37" s="27">
        <v>874435.95</v>
      </c>
      <c r="M37" s="28">
        <v>16</v>
      </c>
      <c r="N37" s="27">
        <v>123029</v>
      </c>
      <c r="P37" s="27">
        <v>346682.11</v>
      </c>
      <c r="R37" s="27">
        <f t="shared" si="3"/>
        <v>3770056.0799999996</v>
      </c>
    </row>
    <row r="38" spans="1:18" x14ac:dyDescent="0.25">
      <c r="A38" s="26">
        <f t="shared" si="2"/>
        <v>43723</v>
      </c>
      <c r="B38" s="27">
        <v>25893533.550000001</v>
      </c>
      <c r="C38" s="27">
        <v>190410.63</v>
      </c>
      <c r="D38" s="27">
        <v>2343858.4300000002</v>
      </c>
      <c r="E38" s="28">
        <v>1150</v>
      </c>
      <c r="F38" s="27">
        <f t="shared" si="1"/>
        <v>291.16253788819876</v>
      </c>
      <c r="H38" s="28">
        <v>67</v>
      </c>
      <c r="I38" s="27">
        <v>4151376</v>
      </c>
      <c r="J38" s="27">
        <v>49445</v>
      </c>
      <c r="K38" s="27">
        <v>857128.82</v>
      </c>
      <c r="M38" s="28">
        <v>16</v>
      </c>
      <c r="N38" s="27">
        <v>87490</v>
      </c>
      <c r="P38" s="27">
        <v>216994.75</v>
      </c>
      <c r="R38" s="27">
        <f t="shared" si="3"/>
        <v>3505472</v>
      </c>
    </row>
    <row r="39" spans="1:18" x14ac:dyDescent="0.25">
      <c r="A39" s="26">
        <f t="shared" si="2"/>
        <v>43730</v>
      </c>
      <c r="B39" s="27">
        <v>24398226.969999999</v>
      </c>
      <c r="C39" s="27">
        <v>164850.70000000001</v>
      </c>
      <c r="D39" s="27">
        <v>2251508.7799999998</v>
      </c>
      <c r="E39" s="28">
        <v>1150</v>
      </c>
      <c r="F39" s="27">
        <f t="shared" si="1"/>
        <v>279.69053167701861</v>
      </c>
      <c r="H39" s="28">
        <v>67</v>
      </c>
      <c r="I39" s="27">
        <v>3967978</v>
      </c>
      <c r="J39" s="27">
        <v>53320</v>
      </c>
      <c r="K39" s="27">
        <v>876743.57</v>
      </c>
      <c r="M39" s="28">
        <v>16</v>
      </c>
      <c r="N39" s="27">
        <v>83698</v>
      </c>
      <c r="P39" s="27">
        <v>158952.6</v>
      </c>
      <c r="R39" s="27">
        <f t="shared" si="3"/>
        <v>3370902.9499999997</v>
      </c>
    </row>
    <row r="40" spans="1:18" x14ac:dyDescent="0.25">
      <c r="A40" s="26">
        <f t="shared" si="2"/>
        <v>43737</v>
      </c>
      <c r="B40" s="27">
        <v>25200418.920000002</v>
      </c>
      <c r="C40" s="27">
        <v>166928.42000000001</v>
      </c>
      <c r="D40" s="27">
        <v>2323268.77</v>
      </c>
      <c r="E40" s="28">
        <v>1150</v>
      </c>
      <c r="F40" s="27">
        <f t="shared" si="1"/>
        <v>288.60481614906831</v>
      </c>
      <c r="H40" s="28">
        <v>67</v>
      </c>
      <c r="I40" s="27">
        <v>4289891</v>
      </c>
      <c r="J40" s="27">
        <v>57265</v>
      </c>
      <c r="K40" s="27">
        <v>698979.35</v>
      </c>
      <c r="M40" s="28">
        <v>16</v>
      </c>
      <c r="N40" s="27">
        <v>89759</v>
      </c>
      <c r="P40" s="27">
        <v>201597.31400000001</v>
      </c>
      <c r="R40" s="27">
        <f t="shared" si="3"/>
        <v>3313604.4340000004</v>
      </c>
    </row>
    <row r="41" spans="1:18" x14ac:dyDescent="0.25">
      <c r="A41" s="26">
        <f t="shared" si="2"/>
        <v>43744</v>
      </c>
      <c r="B41" s="27">
        <v>27137640.77</v>
      </c>
      <c r="C41" s="27">
        <v>169467.94</v>
      </c>
      <c r="D41" s="27">
        <v>2450009.79</v>
      </c>
      <c r="E41" s="28">
        <v>1150</v>
      </c>
      <c r="F41" s="27">
        <f t="shared" si="1"/>
        <v>304.3490422360249</v>
      </c>
      <c r="H41" s="28">
        <v>67</v>
      </c>
      <c r="I41" s="27">
        <v>4006440</v>
      </c>
      <c r="J41" s="27">
        <v>47585</v>
      </c>
      <c r="K41" s="27">
        <v>363753.05</v>
      </c>
      <c r="M41" s="28">
        <v>16</v>
      </c>
      <c r="N41" s="27">
        <v>91334</v>
      </c>
      <c r="P41" s="27">
        <v>290518.36</v>
      </c>
      <c r="R41" s="27">
        <f t="shared" si="3"/>
        <v>3195615.1999999997</v>
      </c>
    </row>
    <row r="42" spans="1:18" x14ac:dyDescent="0.25">
      <c r="A42" s="26">
        <f t="shared" si="2"/>
        <v>43751</v>
      </c>
      <c r="B42" s="27">
        <v>27208245</v>
      </c>
      <c r="C42" s="27">
        <v>214403.84</v>
      </c>
      <c r="D42" s="27">
        <v>2415342.33</v>
      </c>
      <c r="E42" s="28">
        <v>1150</v>
      </c>
      <c r="F42" s="27">
        <f t="shared" si="1"/>
        <v>300.04252546583854</v>
      </c>
      <c r="H42" s="28">
        <v>67</v>
      </c>
      <c r="I42" s="27">
        <v>4283057</v>
      </c>
      <c r="J42" s="27">
        <v>61040</v>
      </c>
      <c r="K42" s="27">
        <v>940827.75</v>
      </c>
      <c r="M42" s="28">
        <v>16</v>
      </c>
      <c r="N42" s="27">
        <v>97730</v>
      </c>
      <c r="P42" s="27">
        <v>267039.45</v>
      </c>
      <c r="R42" s="27">
        <f t="shared" si="3"/>
        <v>3720939.5300000003</v>
      </c>
    </row>
    <row r="43" spans="1:18" x14ac:dyDescent="0.25">
      <c r="A43" s="26">
        <f t="shared" si="2"/>
        <v>43758</v>
      </c>
      <c r="B43" s="27">
        <v>27292673.440000001</v>
      </c>
      <c r="C43" s="27">
        <v>225550.61</v>
      </c>
      <c r="D43" s="27">
        <v>2400779.58</v>
      </c>
      <c r="E43" s="28">
        <v>1150</v>
      </c>
      <c r="F43" s="27">
        <f t="shared" si="1"/>
        <v>298.23348819875775</v>
      </c>
      <c r="H43" s="28">
        <v>67</v>
      </c>
      <c r="I43" s="27">
        <v>3991708</v>
      </c>
      <c r="J43" s="27">
        <v>48875</v>
      </c>
      <c r="K43" s="27">
        <v>884761.59999999998</v>
      </c>
      <c r="M43" s="28">
        <v>16</v>
      </c>
      <c r="N43" s="27">
        <v>97040</v>
      </c>
      <c r="P43" s="27">
        <v>204733.38</v>
      </c>
      <c r="R43" s="27">
        <f t="shared" si="3"/>
        <v>3587314.56</v>
      </c>
    </row>
    <row r="44" spans="1:18" x14ac:dyDescent="0.25">
      <c r="A44" s="26">
        <f t="shared" si="2"/>
        <v>43765</v>
      </c>
      <c r="B44" s="27">
        <v>26480664.57</v>
      </c>
      <c r="C44" s="27">
        <v>202245.07</v>
      </c>
      <c r="D44" s="27">
        <v>2111234.34</v>
      </c>
      <c r="E44" s="28">
        <v>1150</v>
      </c>
      <c r="F44" s="27">
        <f t="shared" si="1"/>
        <v>262.26513540372667</v>
      </c>
      <c r="H44" s="28">
        <v>67</v>
      </c>
      <c r="I44" s="27">
        <v>4041955</v>
      </c>
      <c r="J44" s="27">
        <v>56325</v>
      </c>
      <c r="K44" s="27">
        <v>713427.65</v>
      </c>
      <c r="M44" s="28">
        <v>16</v>
      </c>
      <c r="N44" s="27">
        <v>108561</v>
      </c>
      <c r="P44" s="27">
        <v>335974.66</v>
      </c>
      <c r="R44" s="27">
        <f t="shared" si="3"/>
        <v>3269197.65</v>
      </c>
    </row>
    <row r="45" spans="1:18" x14ac:dyDescent="0.25">
      <c r="A45" s="26">
        <f t="shared" si="2"/>
        <v>43772</v>
      </c>
      <c r="B45" s="27">
        <v>27183419</v>
      </c>
      <c r="C45" s="27">
        <v>197374.32</v>
      </c>
      <c r="D45" s="27">
        <v>2326315.79</v>
      </c>
      <c r="E45" s="28">
        <v>1150</v>
      </c>
      <c r="F45" s="27">
        <f t="shared" si="1"/>
        <v>288.98332795031058</v>
      </c>
      <c r="H45" s="28">
        <v>67</v>
      </c>
      <c r="I45" s="27">
        <v>4191520</v>
      </c>
      <c r="J45" s="27">
        <v>57590</v>
      </c>
      <c r="K45" s="27">
        <v>803347.59</v>
      </c>
      <c r="M45" s="28">
        <v>16</v>
      </c>
      <c r="N45" s="27">
        <v>86210</v>
      </c>
      <c r="P45" s="27">
        <v>118555.59</v>
      </c>
      <c r="R45" s="27">
        <f t="shared" si="3"/>
        <v>3334428.9699999997</v>
      </c>
    </row>
    <row r="46" spans="1:18" x14ac:dyDescent="0.25">
      <c r="A46" s="26">
        <f t="shared" si="2"/>
        <v>43779</v>
      </c>
      <c r="B46" s="27">
        <v>29104278.48</v>
      </c>
      <c r="C46" s="27">
        <v>265614.96999999997</v>
      </c>
      <c r="D46" s="27">
        <v>2389918.17</v>
      </c>
      <c r="E46" s="28">
        <v>1150</v>
      </c>
      <c r="F46" s="27">
        <f t="shared" si="1"/>
        <v>296.88424472049689</v>
      </c>
      <c r="H46" s="28">
        <v>67</v>
      </c>
      <c r="I46" s="27">
        <v>4434462</v>
      </c>
      <c r="J46" s="27">
        <v>61145</v>
      </c>
      <c r="K46" s="27">
        <v>531782.1</v>
      </c>
      <c r="M46" s="28">
        <v>16</v>
      </c>
      <c r="N46" s="27">
        <v>90094</v>
      </c>
      <c r="P46" s="27">
        <v>169810.56</v>
      </c>
      <c r="R46" s="27">
        <f t="shared" si="3"/>
        <v>3181604.83</v>
      </c>
    </row>
    <row r="47" spans="1:18" x14ac:dyDescent="0.25">
      <c r="A47" s="26">
        <f t="shared" si="2"/>
        <v>43786</v>
      </c>
      <c r="B47" s="27">
        <v>25886658.420000002</v>
      </c>
      <c r="C47" s="27">
        <v>249316.79</v>
      </c>
      <c r="D47" s="27">
        <v>2108594.8199999998</v>
      </c>
      <c r="E47" s="28">
        <v>1150</v>
      </c>
      <c r="F47" s="27">
        <f t="shared" si="1"/>
        <v>261.93724472049684</v>
      </c>
      <c r="H47" s="28">
        <v>67</v>
      </c>
      <c r="I47" s="27">
        <v>4121502</v>
      </c>
      <c r="J47" s="27">
        <v>61590</v>
      </c>
      <c r="K47" s="27">
        <v>752187.58</v>
      </c>
      <c r="M47" s="28">
        <v>16</v>
      </c>
      <c r="N47" s="27">
        <v>89533</v>
      </c>
      <c r="P47" s="27">
        <v>93572.37</v>
      </c>
      <c r="R47" s="27">
        <f t="shared" si="3"/>
        <v>3043887.77</v>
      </c>
    </row>
    <row r="48" spans="1:18" x14ac:dyDescent="0.25">
      <c r="A48" s="26">
        <f t="shared" si="2"/>
        <v>43793</v>
      </c>
      <c r="B48" s="27">
        <v>25442239.77</v>
      </c>
      <c r="C48" s="27">
        <v>236993.16</v>
      </c>
      <c r="D48" s="27">
        <v>2183136.23</v>
      </c>
      <c r="E48" s="28">
        <v>1150</v>
      </c>
      <c r="F48" s="27">
        <f t="shared" si="1"/>
        <v>271.19704720496895</v>
      </c>
      <c r="H48" s="28">
        <v>67</v>
      </c>
      <c r="I48" s="27">
        <v>4327436</v>
      </c>
      <c r="J48" s="27">
        <v>65225</v>
      </c>
      <c r="K48" s="27">
        <v>874734.65</v>
      </c>
      <c r="M48" s="28">
        <v>16</v>
      </c>
      <c r="N48" s="27">
        <v>96820</v>
      </c>
      <c r="P48" s="43">
        <v>-41649.61</v>
      </c>
      <c r="R48" s="27">
        <f t="shared" si="3"/>
        <v>3113041.27</v>
      </c>
    </row>
    <row r="49" spans="1:18" x14ac:dyDescent="0.25">
      <c r="A49" s="26">
        <f t="shared" si="2"/>
        <v>43800</v>
      </c>
      <c r="B49" s="27">
        <v>26796807.670000002</v>
      </c>
      <c r="C49" s="27">
        <v>234748.97</v>
      </c>
      <c r="D49" s="27">
        <v>2248829.9</v>
      </c>
      <c r="E49" s="28">
        <v>1150</v>
      </c>
      <c r="F49" s="27">
        <f t="shared" si="1"/>
        <v>279.35775155279504</v>
      </c>
      <c r="H49" s="28">
        <v>67</v>
      </c>
      <c r="I49" s="27">
        <v>4549663</v>
      </c>
      <c r="J49" s="27">
        <v>64465</v>
      </c>
      <c r="K49" s="27">
        <v>984889.9</v>
      </c>
      <c r="M49" s="28">
        <v>16</v>
      </c>
      <c r="N49" s="27">
        <v>96180</v>
      </c>
      <c r="P49" s="27">
        <v>175067.09</v>
      </c>
      <c r="R49" s="27">
        <f t="shared" si="3"/>
        <v>3504966.8899999997</v>
      </c>
    </row>
    <row r="50" spans="1:18" x14ac:dyDescent="0.25">
      <c r="A50" s="26">
        <f t="shared" si="2"/>
        <v>43807</v>
      </c>
      <c r="B50" s="27">
        <v>22266672.420000002</v>
      </c>
      <c r="C50" s="27">
        <v>200505.24</v>
      </c>
      <c r="D50" s="27">
        <v>1761834.12</v>
      </c>
      <c r="E50" s="28">
        <v>1150</v>
      </c>
      <c r="F50" s="27">
        <f t="shared" si="1"/>
        <v>218.86138136645965</v>
      </c>
      <c r="H50" s="28">
        <v>67</v>
      </c>
      <c r="I50" s="27">
        <v>3924090</v>
      </c>
      <c r="J50" s="27">
        <v>61310</v>
      </c>
      <c r="K50" s="27">
        <v>627701.4</v>
      </c>
      <c r="M50" s="28">
        <v>16</v>
      </c>
      <c r="N50" s="27">
        <v>86147</v>
      </c>
      <c r="P50" s="27">
        <v>77618.67</v>
      </c>
      <c r="R50" s="27">
        <f t="shared" si="3"/>
        <v>2553301.19</v>
      </c>
    </row>
    <row r="51" spans="1:18" x14ac:dyDescent="0.25">
      <c r="A51" s="26">
        <f t="shared" si="2"/>
        <v>43814</v>
      </c>
      <c r="B51" s="27">
        <v>25010956.600000001</v>
      </c>
      <c r="C51" s="27">
        <v>220185.39</v>
      </c>
      <c r="D51" s="27">
        <v>2060431.95</v>
      </c>
      <c r="E51" s="28">
        <v>1150</v>
      </c>
      <c r="F51" s="27">
        <f t="shared" si="1"/>
        <v>255.9542795031056</v>
      </c>
      <c r="H51" s="28">
        <v>67</v>
      </c>
      <c r="I51" s="27">
        <v>4265797</v>
      </c>
      <c r="J51" s="27">
        <v>66185</v>
      </c>
      <c r="K51" s="27">
        <v>846271.95</v>
      </c>
      <c r="M51" s="28">
        <v>16</v>
      </c>
      <c r="N51" s="27">
        <v>101232</v>
      </c>
      <c r="P51" s="27">
        <v>7984.4</v>
      </c>
      <c r="R51" s="27">
        <f t="shared" si="3"/>
        <v>3015920.3</v>
      </c>
    </row>
    <row r="52" spans="1:18" x14ac:dyDescent="0.25">
      <c r="A52" s="26">
        <f t="shared" si="2"/>
        <v>43821</v>
      </c>
      <c r="B52" s="27">
        <v>23195096.640000001</v>
      </c>
      <c r="C52" s="27">
        <v>213562.93</v>
      </c>
      <c r="D52" s="27">
        <v>1957416.46</v>
      </c>
      <c r="E52" s="28">
        <v>1150</v>
      </c>
      <c r="F52" s="27">
        <f t="shared" si="1"/>
        <v>243.15732422360247</v>
      </c>
      <c r="H52" s="28">
        <v>67</v>
      </c>
      <c r="I52" s="27">
        <v>4169190</v>
      </c>
      <c r="J52" s="27">
        <v>61035</v>
      </c>
      <c r="K52" s="27">
        <v>672491.42</v>
      </c>
      <c r="M52" s="28">
        <v>16</v>
      </c>
      <c r="N52" s="27">
        <v>87768</v>
      </c>
      <c r="P52" s="27">
        <v>84523.37</v>
      </c>
      <c r="R52" s="27">
        <f t="shared" si="3"/>
        <v>2802199.25</v>
      </c>
    </row>
    <row r="53" spans="1:18" x14ac:dyDescent="0.25">
      <c r="A53" s="26">
        <f t="shared" si="2"/>
        <v>43828</v>
      </c>
      <c r="B53" s="27">
        <v>30298638.02</v>
      </c>
      <c r="C53" s="27">
        <v>238913.4</v>
      </c>
      <c r="D53" s="27">
        <v>2616406.62</v>
      </c>
      <c r="E53" s="28">
        <v>1150</v>
      </c>
      <c r="F53" s="27">
        <f t="shared" si="1"/>
        <v>325.01945590062115</v>
      </c>
      <c r="H53" s="28">
        <v>67</v>
      </c>
      <c r="I53" s="27">
        <v>4775994</v>
      </c>
      <c r="J53" s="27">
        <v>63410</v>
      </c>
      <c r="K53" s="27">
        <v>1130778.2</v>
      </c>
      <c r="M53" s="28">
        <v>16</v>
      </c>
      <c r="N53" s="27">
        <v>103612</v>
      </c>
      <c r="P53" s="27">
        <v>182544.24</v>
      </c>
      <c r="R53" s="27">
        <f t="shared" si="3"/>
        <v>4033341.0600000005</v>
      </c>
    </row>
    <row r="54" spans="1:18" x14ac:dyDescent="0.25">
      <c r="A54" s="26">
        <f t="shared" si="2"/>
        <v>43835</v>
      </c>
      <c r="B54" s="27">
        <v>33385286.699999999</v>
      </c>
      <c r="C54" s="27">
        <v>328460.45</v>
      </c>
      <c r="D54" s="27">
        <v>2861854.86</v>
      </c>
      <c r="E54" s="28">
        <v>1150</v>
      </c>
      <c r="F54" s="27">
        <f t="shared" si="1"/>
        <v>355.50992049689438</v>
      </c>
      <c r="H54" s="28">
        <v>67</v>
      </c>
      <c r="I54" s="27">
        <v>4804377</v>
      </c>
      <c r="J54" s="27">
        <v>71285</v>
      </c>
      <c r="K54" s="27">
        <v>881711.63</v>
      </c>
      <c r="M54" s="28">
        <v>16</v>
      </c>
      <c r="N54" s="27">
        <v>106261</v>
      </c>
      <c r="P54" s="27">
        <v>245329.83</v>
      </c>
      <c r="R54" s="27">
        <f t="shared" si="3"/>
        <v>4095157.32</v>
      </c>
    </row>
    <row r="55" spans="1:18" x14ac:dyDescent="0.25">
      <c r="A55" s="26">
        <f t="shared" si="2"/>
        <v>43842</v>
      </c>
      <c r="B55" s="27">
        <v>28553695.809999999</v>
      </c>
      <c r="C55" s="27">
        <v>297238.65999999997</v>
      </c>
      <c r="D55" s="27">
        <v>2455854.87</v>
      </c>
      <c r="E55" s="28">
        <v>1150</v>
      </c>
      <c r="F55" s="27">
        <f t="shared" si="1"/>
        <v>305.07513913043482</v>
      </c>
      <c r="H55" s="28">
        <v>67</v>
      </c>
      <c r="I55" s="27">
        <v>4261278</v>
      </c>
      <c r="J55" s="27">
        <v>60840</v>
      </c>
      <c r="K55" s="27">
        <v>766668.5</v>
      </c>
      <c r="M55" s="28">
        <v>16</v>
      </c>
      <c r="N55" s="27">
        <v>94402</v>
      </c>
      <c r="P55" s="27">
        <v>439651.49</v>
      </c>
      <c r="R55" s="27">
        <f t="shared" si="3"/>
        <v>3756576.8600000003</v>
      </c>
    </row>
    <row r="56" spans="1:18" x14ac:dyDescent="0.25">
      <c r="A56" s="26">
        <f t="shared" si="2"/>
        <v>43849</v>
      </c>
      <c r="B56" s="27">
        <v>27094702.890000001</v>
      </c>
      <c r="C56" s="27">
        <v>311434.38</v>
      </c>
      <c r="D56" s="27">
        <v>2278092.38</v>
      </c>
      <c r="E56" s="28">
        <v>1150</v>
      </c>
      <c r="F56" s="27">
        <f t="shared" si="1"/>
        <v>282.99284223602484</v>
      </c>
      <c r="H56" s="28">
        <v>67</v>
      </c>
      <c r="I56" s="27">
        <v>4251420</v>
      </c>
      <c r="J56" s="27">
        <v>73230</v>
      </c>
      <c r="K56" s="27">
        <v>858004.37</v>
      </c>
      <c r="M56" s="28">
        <v>16</v>
      </c>
      <c r="N56" s="27">
        <v>85712</v>
      </c>
      <c r="P56" s="27">
        <v>62874.83</v>
      </c>
      <c r="R56" s="27">
        <f t="shared" si="3"/>
        <v>3284683.58</v>
      </c>
    </row>
    <row r="57" spans="1:18" x14ac:dyDescent="0.25">
      <c r="A57" s="26">
        <f t="shared" si="2"/>
        <v>43856</v>
      </c>
      <c r="B57" s="27">
        <v>29344264.73</v>
      </c>
      <c r="C57" s="27">
        <v>299462.02</v>
      </c>
      <c r="D57" s="27">
        <v>2501293.14</v>
      </c>
      <c r="E57" s="28">
        <v>1150</v>
      </c>
      <c r="F57" s="27">
        <f t="shared" si="1"/>
        <v>310.71964472049689</v>
      </c>
      <c r="H57" s="28">
        <v>67</v>
      </c>
      <c r="I57" s="27">
        <v>4510264</v>
      </c>
      <c r="J57" s="27">
        <v>70960</v>
      </c>
      <c r="K57" s="27">
        <v>830215.75</v>
      </c>
      <c r="M57" s="28">
        <v>16</v>
      </c>
      <c r="N57" s="27">
        <v>85936</v>
      </c>
      <c r="P57" s="43">
        <v>-371380</v>
      </c>
      <c r="R57" s="27">
        <f t="shared" si="3"/>
        <v>3046064.89</v>
      </c>
    </row>
    <row r="58" spans="1:18" x14ac:dyDescent="0.25">
      <c r="A58" s="26">
        <f t="shared" si="2"/>
        <v>43863</v>
      </c>
      <c r="B58" s="27">
        <v>30553664.899999999</v>
      </c>
      <c r="C58" s="27">
        <v>338424.09</v>
      </c>
      <c r="D58" s="27">
        <v>2622476.0699999998</v>
      </c>
      <c r="E58" s="28">
        <v>1150</v>
      </c>
      <c r="F58" s="27">
        <f t="shared" si="1"/>
        <v>325.77342484472047</v>
      </c>
      <c r="H58" s="28">
        <v>67</v>
      </c>
      <c r="I58" s="27">
        <v>4543167</v>
      </c>
      <c r="J58" s="27">
        <v>71750</v>
      </c>
      <c r="K58" s="27">
        <v>735663.3</v>
      </c>
      <c r="M58" s="28">
        <v>16</v>
      </c>
      <c r="N58" s="27">
        <v>91792</v>
      </c>
      <c r="P58" s="43">
        <v>810973</v>
      </c>
      <c r="R58" s="27">
        <f t="shared" si="3"/>
        <v>4260904.37</v>
      </c>
    </row>
    <row r="59" spans="1:18" x14ac:dyDescent="0.25">
      <c r="A59" s="26">
        <f t="shared" si="2"/>
        <v>43870</v>
      </c>
      <c r="B59" s="27">
        <v>28486485.34</v>
      </c>
      <c r="C59" s="27">
        <v>278784.52</v>
      </c>
      <c r="D59" s="27">
        <v>2293502.25</v>
      </c>
      <c r="E59" s="28">
        <v>1150</v>
      </c>
      <c r="F59" s="27">
        <f t="shared" si="1"/>
        <v>284.90711180124225</v>
      </c>
      <c r="H59" s="28">
        <v>67</v>
      </c>
      <c r="I59" s="27">
        <v>4296446</v>
      </c>
      <c r="J59" s="27">
        <v>78255</v>
      </c>
      <c r="K59" s="27">
        <v>976293.35</v>
      </c>
      <c r="M59" s="28">
        <v>16</v>
      </c>
      <c r="N59" s="27">
        <v>101642</v>
      </c>
      <c r="P59" s="43">
        <v>-776676.44</v>
      </c>
      <c r="R59" s="27">
        <f t="shared" si="3"/>
        <v>2594761.16</v>
      </c>
    </row>
    <row r="60" spans="1:18" s="32" customFormat="1" x14ac:dyDescent="0.25">
      <c r="A60" s="26">
        <f t="shared" si="2"/>
        <v>43877</v>
      </c>
      <c r="B60" s="30">
        <v>31579044.989999998</v>
      </c>
      <c r="C60" s="30">
        <v>318785.36</v>
      </c>
      <c r="D60" s="30">
        <v>2545425.2599999998</v>
      </c>
      <c r="E60" s="31">
        <v>1150</v>
      </c>
      <c r="F60" s="27">
        <f t="shared" si="1"/>
        <v>316.20189565217385</v>
      </c>
      <c r="G60" s="30"/>
      <c r="H60" s="31">
        <v>67</v>
      </c>
      <c r="I60" s="30">
        <v>4589513</v>
      </c>
      <c r="J60" s="27">
        <v>73685</v>
      </c>
      <c r="K60" s="30">
        <v>865696.6</v>
      </c>
      <c r="L60" s="31"/>
      <c r="M60" s="31">
        <v>16</v>
      </c>
      <c r="N60" s="30">
        <v>92732</v>
      </c>
      <c r="O60" s="30"/>
      <c r="P60" s="30">
        <v>41969.77</v>
      </c>
      <c r="Q60" s="30"/>
      <c r="R60" s="27">
        <f t="shared" si="3"/>
        <v>3545823.63</v>
      </c>
    </row>
    <row r="61" spans="1:18" s="32" customFormat="1" x14ac:dyDescent="0.25">
      <c r="A61" s="26">
        <f t="shared" si="2"/>
        <v>43884</v>
      </c>
      <c r="B61" s="30">
        <v>33311532.77</v>
      </c>
      <c r="C61" s="30">
        <v>335774.25</v>
      </c>
      <c r="D61" s="30">
        <v>2754876.96</v>
      </c>
      <c r="E61" s="31">
        <v>1150</v>
      </c>
      <c r="F61" s="27">
        <f t="shared" si="1"/>
        <v>342.22074037267078</v>
      </c>
      <c r="G61" s="30"/>
      <c r="H61" s="31">
        <v>67</v>
      </c>
      <c r="I61" s="30">
        <v>4564407</v>
      </c>
      <c r="J61" s="27">
        <v>77390</v>
      </c>
      <c r="K61" s="30">
        <v>990630.95</v>
      </c>
      <c r="L61" s="31"/>
      <c r="M61" s="31">
        <v>16</v>
      </c>
      <c r="N61" s="30">
        <v>102179</v>
      </c>
      <c r="O61" s="30"/>
      <c r="P61" s="30">
        <v>52539.85</v>
      </c>
      <c r="Q61" s="30"/>
      <c r="R61" s="30">
        <f t="shared" si="3"/>
        <v>3900226.7600000002</v>
      </c>
    </row>
    <row r="62" spans="1:18" s="32" customFormat="1" x14ac:dyDescent="0.25">
      <c r="A62" s="26">
        <f t="shared" si="2"/>
        <v>43891</v>
      </c>
      <c r="B62" s="30">
        <v>34450165.170000002</v>
      </c>
      <c r="C62" s="30">
        <v>320863.64</v>
      </c>
      <c r="D62" s="30">
        <v>2937288.22</v>
      </c>
      <c r="E62" s="31">
        <v>1150</v>
      </c>
      <c r="F62" s="27">
        <f t="shared" si="1"/>
        <v>364.88052422360255</v>
      </c>
      <c r="G62" s="30"/>
      <c r="H62" s="31">
        <v>67</v>
      </c>
      <c r="I62" s="30">
        <v>4862044</v>
      </c>
      <c r="J62" s="27">
        <v>70280</v>
      </c>
      <c r="K62" s="30">
        <v>1087025.1499999999</v>
      </c>
      <c r="L62" s="31"/>
      <c r="M62" s="31">
        <v>16</v>
      </c>
      <c r="N62" s="30">
        <v>102854</v>
      </c>
      <c r="O62" s="30"/>
      <c r="P62" s="30">
        <v>83545.84</v>
      </c>
      <c r="Q62" s="30"/>
      <c r="R62" s="30">
        <f t="shared" si="3"/>
        <v>4210713.21</v>
      </c>
    </row>
    <row r="63" spans="1:18" x14ac:dyDescent="0.25">
      <c r="A63" s="26">
        <f t="shared" si="2"/>
        <v>43898</v>
      </c>
      <c r="B63" s="27">
        <v>34141780.340000004</v>
      </c>
      <c r="C63" s="27">
        <v>303408.49</v>
      </c>
      <c r="D63" s="27">
        <v>2855523.93</v>
      </c>
      <c r="E63" s="28">
        <v>1150</v>
      </c>
      <c r="F63" s="27">
        <f t="shared" si="1"/>
        <v>354.72346956521739</v>
      </c>
      <c r="H63" s="28">
        <v>67</v>
      </c>
      <c r="I63" s="27">
        <v>4796797</v>
      </c>
      <c r="J63" s="27">
        <v>59805</v>
      </c>
      <c r="K63" s="27">
        <v>1101493.1399999999</v>
      </c>
      <c r="M63" s="28">
        <v>16</v>
      </c>
      <c r="N63" s="27">
        <v>94646</v>
      </c>
      <c r="P63" s="27">
        <v>141994.38</v>
      </c>
      <c r="R63" s="30">
        <f t="shared" si="3"/>
        <v>4193657.45</v>
      </c>
    </row>
    <row r="64" spans="1:18" x14ac:dyDescent="0.25">
      <c r="A64" s="26">
        <f t="shared" si="2"/>
        <v>43905</v>
      </c>
      <c r="B64" s="27">
        <v>21627176.789999999</v>
      </c>
      <c r="C64" s="27">
        <v>208704.48</v>
      </c>
      <c r="D64" s="27">
        <v>1612269.32</v>
      </c>
      <c r="E64" s="28">
        <v>1150</v>
      </c>
      <c r="F64" s="27">
        <f t="shared" si="1"/>
        <v>200.28190310559009</v>
      </c>
      <c r="H64" s="28">
        <v>67</v>
      </c>
      <c r="I64" s="27">
        <v>3188134</v>
      </c>
      <c r="J64" s="27">
        <v>41560</v>
      </c>
      <c r="K64" s="27">
        <v>605107.75</v>
      </c>
      <c r="M64" s="28">
        <v>16</v>
      </c>
      <c r="N64" s="27">
        <v>48890</v>
      </c>
      <c r="P64" s="43">
        <v>-36920.660000000003</v>
      </c>
      <c r="R64" s="30">
        <f t="shared" si="3"/>
        <v>2229346.41</v>
      </c>
    </row>
    <row r="65" spans="1:20" x14ac:dyDescent="0.25">
      <c r="A65" s="26">
        <f t="shared" si="2"/>
        <v>43912</v>
      </c>
      <c r="E65" s="28"/>
      <c r="F65" s="27" t="str">
        <f t="shared" si="1"/>
        <v xml:space="preserve"> </v>
      </c>
      <c r="H65" s="28"/>
      <c r="R65" s="30">
        <f t="shared" si="3"/>
        <v>0</v>
      </c>
    </row>
    <row r="66" spans="1:20" ht="15.75" thickBot="1" x14ac:dyDescent="0.3">
      <c r="A66" s="8" t="s">
        <v>23</v>
      </c>
      <c r="B66" s="33">
        <f>SUM(B14:B65)</f>
        <v>1396652998.3399999</v>
      </c>
      <c r="C66" s="33">
        <f>SUM(C14:C65)</f>
        <v>11723452.430000002</v>
      </c>
      <c r="D66" s="33">
        <f>SUM(D14:D65)</f>
        <v>119937945.28</v>
      </c>
      <c r="E66" s="34">
        <f>(SUM(E14:E65)/COUNT(E14:E65))</f>
        <v>1150</v>
      </c>
      <c r="F66" s="33">
        <f>(+D66/(SUM(E14:E65)*7))</f>
        <v>292.13967916209964</v>
      </c>
      <c r="G66" s="35"/>
      <c r="H66" s="34">
        <f>(SUM(H14:H65)/COUNT(H14:H65))</f>
        <v>67</v>
      </c>
      <c r="I66" s="33">
        <f>SUM(I14:I65)</f>
        <v>211098760</v>
      </c>
      <c r="J66" s="33">
        <f>SUM(J14:J65)</f>
        <v>3036180</v>
      </c>
      <c r="K66" s="33">
        <f>SUM(K14:K65)</f>
        <v>41423957.710000001</v>
      </c>
      <c r="M66" s="34">
        <f>(SUM(M14:M65)/COUNT(M14:M65))</f>
        <v>16</v>
      </c>
      <c r="N66" s="33">
        <f>SUM(N14:N65)</f>
        <v>4861035</v>
      </c>
      <c r="O66" s="35"/>
      <c r="P66" s="33">
        <f>SUM(P14:P65)</f>
        <v>4328307.5240000011</v>
      </c>
      <c r="R66" s="33">
        <f>SUM(R14:R65)</f>
        <v>170551245.514</v>
      </c>
    </row>
    <row r="67" spans="1:20" s="37" customFormat="1" ht="15.75" thickTop="1" x14ac:dyDescent="0.25">
      <c r="A67" s="8"/>
      <c r="B67" s="36"/>
      <c r="C67" s="36"/>
      <c r="D67" s="36"/>
      <c r="F67" s="27"/>
      <c r="G67" s="36"/>
      <c r="H67" s="38"/>
      <c r="I67" s="35"/>
      <c r="J67" s="35"/>
      <c r="K67" s="27"/>
      <c r="M67" s="28"/>
      <c r="N67" s="27"/>
      <c r="O67" s="27"/>
      <c r="P67" s="27"/>
      <c r="Q67" s="27"/>
      <c r="R67" s="27"/>
    </row>
    <row r="68" spans="1:20" s="37" customFormat="1" x14ac:dyDescent="0.25">
      <c r="A68" s="39" t="s">
        <v>31</v>
      </c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  <c r="Q68" s="27"/>
      <c r="R68" s="27"/>
    </row>
    <row r="69" spans="1:20" x14ac:dyDescent="0.25">
      <c r="A69" s="39" t="s">
        <v>32</v>
      </c>
      <c r="B69" s="8"/>
      <c r="I69" s="28"/>
      <c r="L69" s="27"/>
      <c r="M69" s="27"/>
      <c r="S69" s="27"/>
      <c r="T69" s="27"/>
    </row>
    <row r="70" spans="1:20" x14ac:dyDescent="0.25">
      <c r="A70" s="39" t="s">
        <v>33</v>
      </c>
      <c r="B70" s="40"/>
      <c r="C70" s="41"/>
      <c r="D70" s="41"/>
      <c r="E70" s="41"/>
      <c r="F70" s="41"/>
      <c r="G70" s="41"/>
      <c r="H70" s="41"/>
      <c r="I70" s="42"/>
      <c r="J70" s="41"/>
      <c r="K70" s="41"/>
      <c r="L70" s="41"/>
      <c r="M70" s="41"/>
      <c r="N70" s="41"/>
      <c r="O70" s="41"/>
      <c r="P70" s="41"/>
      <c r="Q70" s="41"/>
      <c r="S70" s="27"/>
      <c r="T70" s="27"/>
    </row>
    <row r="71" spans="1:20" x14ac:dyDescent="0.25">
      <c r="A71" s="39" t="s">
        <v>41</v>
      </c>
      <c r="E71" s="28"/>
      <c r="H71" s="28"/>
    </row>
    <row r="72" spans="1:20" x14ac:dyDescent="0.25">
      <c r="A72" s="39" t="s">
        <v>40</v>
      </c>
      <c r="E72" s="28"/>
      <c r="H72" s="28"/>
    </row>
    <row r="73" spans="1:20" x14ac:dyDescent="0.25">
      <c r="E73" s="28"/>
      <c r="H73" s="28"/>
    </row>
    <row r="74" spans="1:20" x14ac:dyDescent="0.25">
      <c r="E74" s="28"/>
      <c r="H74" s="28"/>
    </row>
    <row r="75" spans="1:20" x14ac:dyDescent="0.25">
      <c r="E75" s="28"/>
      <c r="H75" s="28"/>
    </row>
    <row r="76" spans="1:20" x14ac:dyDescent="0.25">
      <c r="E76" s="28"/>
      <c r="H76" s="28"/>
    </row>
    <row r="77" spans="1:20" x14ac:dyDescent="0.25">
      <c r="E77" s="28"/>
      <c r="H77" s="28"/>
    </row>
    <row r="78" spans="1:20" x14ac:dyDescent="0.25">
      <c r="E78" s="28"/>
      <c r="H78" s="28"/>
    </row>
    <row r="79" spans="1:20" x14ac:dyDescent="0.25">
      <c r="E79" s="28"/>
      <c r="H79" s="28"/>
    </row>
    <row r="80" spans="1:20" x14ac:dyDescent="0.25">
      <c r="E80" s="28"/>
      <c r="H80" s="28"/>
    </row>
    <row r="81" spans="5:8" x14ac:dyDescent="0.25">
      <c r="E81" s="28"/>
      <c r="H81" s="28"/>
    </row>
    <row r="82" spans="5:8" x14ac:dyDescent="0.25">
      <c r="E82" s="28"/>
      <c r="H82" s="28"/>
    </row>
    <row r="83" spans="5:8" x14ac:dyDescent="0.25">
      <c r="E83" s="28"/>
      <c r="H83" s="28"/>
    </row>
    <row r="84" spans="5:8" x14ac:dyDescent="0.25">
      <c r="E84" s="28"/>
      <c r="H84" s="28"/>
    </row>
    <row r="85" spans="5:8" x14ac:dyDescent="0.25">
      <c r="E85" s="28"/>
      <c r="H85" s="28"/>
    </row>
    <row r="86" spans="5:8" x14ac:dyDescent="0.25">
      <c r="E86" s="28"/>
      <c r="H86" s="28"/>
    </row>
    <row r="87" spans="5:8" x14ac:dyDescent="0.25">
      <c r="E87" s="28"/>
      <c r="H87" s="28"/>
    </row>
    <row r="88" spans="5:8" x14ac:dyDescent="0.25">
      <c r="E88" s="28"/>
      <c r="H88" s="28"/>
    </row>
    <row r="89" spans="5:8" x14ac:dyDescent="0.25">
      <c r="H89" s="28"/>
    </row>
    <row r="90" spans="5:8" x14ac:dyDescent="0.25">
      <c r="H90" s="28"/>
    </row>
    <row r="91" spans="5:8" x14ac:dyDescent="0.25">
      <c r="H91" s="28"/>
    </row>
    <row r="92" spans="5:8" x14ac:dyDescent="0.25">
      <c r="H92" s="28"/>
    </row>
    <row r="93" spans="5:8" x14ac:dyDescent="0.25">
      <c r="H93" s="28"/>
    </row>
    <row r="94" spans="5:8" x14ac:dyDescent="0.25">
      <c r="H94" s="28"/>
    </row>
    <row r="95" spans="5:8" x14ac:dyDescent="0.25">
      <c r="H95" s="28"/>
    </row>
    <row r="96" spans="5:8" x14ac:dyDescent="0.25">
      <c r="H96" s="28"/>
    </row>
    <row r="97" spans="8:8" x14ac:dyDescent="0.25">
      <c r="H97" s="28"/>
    </row>
    <row r="98" spans="8:8" x14ac:dyDescent="0.25">
      <c r="H98" s="28"/>
    </row>
    <row r="99" spans="8:8" x14ac:dyDescent="0.25">
      <c r="H99" s="28"/>
    </row>
    <row r="100" spans="8:8" x14ac:dyDescent="0.25">
      <c r="H100" s="28"/>
    </row>
    <row r="101" spans="8:8" x14ac:dyDescent="0.25">
      <c r="H101" s="28"/>
    </row>
    <row r="102" spans="8:8" x14ac:dyDescent="0.25">
      <c r="H102" s="28"/>
    </row>
    <row r="103" spans="8:8" x14ac:dyDescent="0.25">
      <c r="H103" s="28"/>
    </row>
    <row r="104" spans="8:8" x14ac:dyDescent="0.25">
      <c r="H104" s="28"/>
    </row>
    <row r="105" spans="8:8" x14ac:dyDescent="0.25">
      <c r="H105" s="28"/>
    </row>
    <row r="106" spans="8:8" x14ac:dyDescent="0.25">
      <c r="H106" s="28"/>
    </row>
    <row r="107" spans="8:8" x14ac:dyDescent="0.25">
      <c r="H107" s="28"/>
    </row>
    <row r="108" spans="8:8" x14ac:dyDescent="0.25">
      <c r="H108" s="28"/>
    </row>
    <row r="109" spans="8:8" x14ac:dyDescent="0.25">
      <c r="H109" s="28"/>
    </row>
    <row r="110" spans="8:8" x14ac:dyDescent="0.25">
      <c r="H110" s="28"/>
    </row>
    <row r="111" spans="8:8" x14ac:dyDescent="0.25">
      <c r="H111" s="28"/>
    </row>
    <row r="112" spans="8:8" x14ac:dyDescent="0.25">
      <c r="H112" s="28"/>
    </row>
    <row r="113" spans="8:8" x14ac:dyDescent="0.25">
      <c r="H113" s="28"/>
    </row>
    <row r="114" spans="8:8" x14ac:dyDescent="0.25">
      <c r="H114" s="28"/>
    </row>
    <row r="115" spans="8:8" x14ac:dyDescent="0.25">
      <c r="H115" s="28"/>
    </row>
    <row r="116" spans="8:8" x14ac:dyDescent="0.25">
      <c r="H116" s="28"/>
    </row>
    <row r="117" spans="8:8" x14ac:dyDescent="0.25">
      <c r="H117" s="28"/>
    </row>
    <row r="118" spans="8:8" x14ac:dyDescent="0.25">
      <c r="H118" s="28"/>
    </row>
    <row r="119" spans="8:8" x14ac:dyDescent="0.25">
      <c r="H119" s="28"/>
    </row>
    <row r="120" spans="8:8" x14ac:dyDescent="0.25">
      <c r="H120" s="28"/>
    </row>
    <row r="121" spans="8:8" x14ac:dyDescent="0.25">
      <c r="H121" s="28"/>
    </row>
    <row r="122" spans="8:8" x14ac:dyDescent="0.25">
      <c r="H122" s="28"/>
    </row>
    <row r="123" spans="8:8" x14ac:dyDescent="0.25">
      <c r="H123" s="28"/>
    </row>
    <row r="124" spans="8:8" x14ac:dyDescent="0.25">
      <c r="H124" s="28"/>
    </row>
    <row r="125" spans="8:8" x14ac:dyDescent="0.25">
      <c r="H125" s="28"/>
    </row>
    <row r="126" spans="8:8" x14ac:dyDescent="0.25">
      <c r="H126" s="28"/>
    </row>
    <row r="127" spans="8:8" x14ac:dyDescent="0.25">
      <c r="H127" s="28"/>
    </row>
    <row r="128" spans="8:8" x14ac:dyDescent="0.25">
      <c r="H128" s="28"/>
    </row>
    <row r="129" spans="8:8" x14ac:dyDescent="0.25">
      <c r="H129" s="28"/>
    </row>
    <row r="130" spans="8:8" x14ac:dyDescent="0.25">
      <c r="H130" s="28"/>
    </row>
    <row r="131" spans="8:8" x14ac:dyDescent="0.25">
      <c r="H131" s="28"/>
    </row>
    <row r="132" spans="8:8" x14ac:dyDescent="0.25">
      <c r="H132" s="28"/>
    </row>
    <row r="133" spans="8:8" x14ac:dyDescent="0.25">
      <c r="H133" s="28"/>
    </row>
    <row r="134" spans="8:8" x14ac:dyDescent="0.25">
      <c r="H134" s="28"/>
    </row>
    <row r="135" spans="8:8" x14ac:dyDescent="0.25">
      <c r="H135" s="28"/>
    </row>
    <row r="136" spans="8:8" x14ac:dyDescent="0.25">
      <c r="H136" s="28"/>
    </row>
    <row r="137" spans="8:8" x14ac:dyDescent="0.25">
      <c r="H137" s="28"/>
    </row>
    <row r="138" spans="8:8" x14ac:dyDescent="0.25">
      <c r="H138" s="28"/>
    </row>
    <row r="139" spans="8:8" x14ac:dyDescent="0.25">
      <c r="H139" s="28"/>
    </row>
    <row r="140" spans="8:8" x14ac:dyDescent="0.25">
      <c r="H140" s="28"/>
    </row>
    <row r="141" spans="8:8" x14ac:dyDescent="0.25">
      <c r="H141" s="28"/>
    </row>
    <row r="142" spans="8:8" x14ac:dyDescent="0.25">
      <c r="H142" s="28"/>
    </row>
    <row r="143" spans="8:8" x14ac:dyDescent="0.25">
      <c r="H143" s="28"/>
    </row>
    <row r="144" spans="8:8" x14ac:dyDescent="0.25">
      <c r="H144" s="28"/>
    </row>
    <row r="145" spans="8:8" x14ac:dyDescent="0.25">
      <c r="H145" s="28"/>
    </row>
    <row r="146" spans="8:8" x14ac:dyDescent="0.25">
      <c r="H146" s="28"/>
    </row>
    <row r="147" spans="8:8" x14ac:dyDescent="0.25">
      <c r="H147" s="28"/>
    </row>
    <row r="148" spans="8:8" x14ac:dyDescent="0.25">
      <c r="H148" s="28"/>
    </row>
    <row r="149" spans="8:8" x14ac:dyDescent="0.25">
      <c r="H149" s="28"/>
    </row>
    <row r="150" spans="8:8" x14ac:dyDescent="0.25">
      <c r="H150" s="28"/>
    </row>
    <row r="151" spans="8:8" x14ac:dyDescent="0.25">
      <c r="H151" s="28"/>
    </row>
    <row r="152" spans="8:8" x14ac:dyDescent="0.25">
      <c r="H152" s="28"/>
    </row>
    <row r="153" spans="8:8" x14ac:dyDescent="0.25">
      <c r="H153" s="28"/>
    </row>
    <row r="154" spans="8:8" x14ac:dyDescent="0.25">
      <c r="H154" s="28"/>
    </row>
    <row r="155" spans="8:8" x14ac:dyDescent="0.25">
      <c r="H155" s="28"/>
    </row>
    <row r="156" spans="8:8" x14ac:dyDescent="0.25">
      <c r="H156" s="28"/>
    </row>
    <row r="157" spans="8:8" x14ac:dyDescent="0.25">
      <c r="H157" s="28"/>
    </row>
    <row r="158" spans="8:8" x14ac:dyDescent="0.25">
      <c r="H158" s="28"/>
    </row>
    <row r="159" spans="8:8" x14ac:dyDescent="0.25">
      <c r="H159" s="28"/>
    </row>
    <row r="160" spans="8:8" x14ac:dyDescent="0.25">
      <c r="H160" s="28"/>
    </row>
    <row r="161" spans="8:8" x14ac:dyDescent="0.25">
      <c r="H161" s="28"/>
    </row>
    <row r="162" spans="8:8" x14ac:dyDescent="0.25">
      <c r="H162" s="28"/>
    </row>
    <row r="163" spans="8:8" x14ac:dyDescent="0.25">
      <c r="H163" s="28"/>
    </row>
    <row r="164" spans="8:8" x14ac:dyDescent="0.25">
      <c r="H164" s="28"/>
    </row>
    <row r="165" spans="8:8" x14ac:dyDescent="0.25">
      <c r="H165" s="28"/>
    </row>
    <row r="166" spans="8:8" x14ac:dyDescent="0.25">
      <c r="H166" s="28"/>
    </row>
    <row r="167" spans="8:8" x14ac:dyDescent="0.25">
      <c r="H167" s="28"/>
    </row>
    <row r="168" spans="8:8" x14ac:dyDescent="0.25">
      <c r="H168" s="28"/>
    </row>
    <row r="169" spans="8:8" x14ac:dyDescent="0.25">
      <c r="H169" s="28"/>
    </row>
    <row r="170" spans="8:8" x14ac:dyDescent="0.25">
      <c r="H170" s="28"/>
    </row>
    <row r="171" spans="8:8" x14ac:dyDescent="0.25">
      <c r="H171" s="28"/>
    </row>
  </sheetData>
  <mergeCells count="9">
    <mergeCell ref="B10:F10"/>
    <mergeCell ref="H10:K10"/>
    <mergeCell ref="M10:N10"/>
    <mergeCell ref="A1:R1"/>
    <mergeCell ref="A2:R2"/>
    <mergeCell ref="A3:R3"/>
    <mergeCell ref="A4:R4"/>
    <mergeCell ref="A5:R5"/>
    <mergeCell ref="A8:R8"/>
  </mergeCells>
  <hyperlinks>
    <hyperlink ref="A4" r:id="rId1" xr:uid="{C7CA2A3E-A401-408B-8913-EAC3BBDF4A39}"/>
  </hyperlinks>
  <pageMargins left="0" right="0" top="0.25" bottom="0.25" header="0.3" footer="0.3"/>
  <pageSetup scale="63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71"/>
  <sheetViews>
    <sheetView workbookViewId="0">
      <pane xSplit="1" ySplit="13" topLeftCell="B14" activePane="bottomRight" state="frozen"/>
      <selection activeCell="B27" sqref="B27"/>
      <selection pane="topRight" activeCell="B27" sqref="B27"/>
      <selection pane="bottomLeft" activeCell="B27" sqref="B27"/>
      <selection pane="bottomRight" activeCell="F14" sqref="F14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2.42578125" style="27" bestFit="1" customWidth="1"/>
    <col min="5" max="5" width="8.28515625" style="27" customWidth="1"/>
    <col min="6" max="6" width="8.140625" style="27" customWidth="1"/>
    <col min="7" max="7" width="2.5703125" style="27" customWidth="1"/>
    <col min="8" max="8" width="7.7109375" style="27" customWidth="1"/>
    <col min="9" max="9" width="12.85546875" style="27" customWidth="1"/>
    <col min="10" max="10" width="11.5703125" style="27" customWidth="1"/>
    <col min="11" max="11" width="11.85546875" style="27" customWidth="1"/>
    <col min="12" max="12" width="2" style="28" customWidth="1"/>
    <col min="13" max="13" width="8.28515625" style="28" customWidth="1"/>
    <col min="14" max="14" width="11" style="27" customWidth="1"/>
    <col min="15" max="15" width="1.85546875" style="27" customWidth="1"/>
    <col min="16" max="16" width="12.85546875" style="27" customWidth="1"/>
    <col min="17" max="258" width="9.140625" style="2"/>
    <col min="259" max="259" width="11.85546875" style="2" customWidth="1"/>
    <col min="260" max="261" width="12.7109375" style="2" customWidth="1"/>
    <col min="262" max="262" width="10" style="2" customWidth="1"/>
    <col min="263" max="263" width="8.5703125" style="2" customWidth="1"/>
    <col min="264" max="264" width="2.5703125" style="2" customWidth="1"/>
    <col min="265" max="265" width="8.85546875" style="2" customWidth="1"/>
    <col min="266" max="266" width="14.7109375" style="2" customWidth="1"/>
    <col min="267" max="267" width="12.140625" style="2" customWidth="1"/>
    <col min="268" max="268" width="2" style="2" customWidth="1"/>
    <col min="269" max="269" width="11.28515625" style="2" customWidth="1"/>
    <col min="270" max="270" width="12" style="2" customWidth="1"/>
    <col min="271" max="271" width="1.85546875" style="2" customWidth="1"/>
    <col min="272" max="272" width="11.7109375" style="2" customWidth="1"/>
    <col min="273" max="514" width="9.140625" style="2"/>
    <col min="515" max="515" width="11.85546875" style="2" customWidth="1"/>
    <col min="516" max="517" width="12.7109375" style="2" customWidth="1"/>
    <col min="518" max="518" width="10" style="2" customWidth="1"/>
    <col min="519" max="519" width="8.5703125" style="2" customWidth="1"/>
    <col min="520" max="520" width="2.5703125" style="2" customWidth="1"/>
    <col min="521" max="521" width="8.85546875" style="2" customWidth="1"/>
    <col min="522" max="522" width="14.7109375" style="2" customWidth="1"/>
    <col min="523" max="523" width="12.140625" style="2" customWidth="1"/>
    <col min="524" max="524" width="2" style="2" customWidth="1"/>
    <col min="525" max="525" width="11.28515625" style="2" customWidth="1"/>
    <col min="526" max="526" width="12" style="2" customWidth="1"/>
    <col min="527" max="527" width="1.85546875" style="2" customWidth="1"/>
    <col min="528" max="528" width="11.7109375" style="2" customWidth="1"/>
    <col min="529" max="770" width="9.140625" style="2"/>
    <col min="771" max="771" width="11.85546875" style="2" customWidth="1"/>
    <col min="772" max="773" width="12.7109375" style="2" customWidth="1"/>
    <col min="774" max="774" width="10" style="2" customWidth="1"/>
    <col min="775" max="775" width="8.5703125" style="2" customWidth="1"/>
    <col min="776" max="776" width="2.5703125" style="2" customWidth="1"/>
    <col min="777" max="777" width="8.85546875" style="2" customWidth="1"/>
    <col min="778" max="778" width="14.7109375" style="2" customWidth="1"/>
    <col min="779" max="779" width="12.140625" style="2" customWidth="1"/>
    <col min="780" max="780" width="2" style="2" customWidth="1"/>
    <col min="781" max="781" width="11.28515625" style="2" customWidth="1"/>
    <col min="782" max="782" width="12" style="2" customWidth="1"/>
    <col min="783" max="783" width="1.85546875" style="2" customWidth="1"/>
    <col min="784" max="784" width="11.7109375" style="2" customWidth="1"/>
    <col min="785" max="1026" width="9.140625" style="2"/>
    <col min="1027" max="1027" width="11.85546875" style="2" customWidth="1"/>
    <col min="1028" max="1029" width="12.7109375" style="2" customWidth="1"/>
    <col min="1030" max="1030" width="10" style="2" customWidth="1"/>
    <col min="1031" max="1031" width="8.5703125" style="2" customWidth="1"/>
    <col min="1032" max="1032" width="2.5703125" style="2" customWidth="1"/>
    <col min="1033" max="1033" width="8.85546875" style="2" customWidth="1"/>
    <col min="1034" max="1034" width="14.7109375" style="2" customWidth="1"/>
    <col min="1035" max="1035" width="12.140625" style="2" customWidth="1"/>
    <col min="1036" max="1036" width="2" style="2" customWidth="1"/>
    <col min="1037" max="1037" width="11.28515625" style="2" customWidth="1"/>
    <col min="1038" max="1038" width="12" style="2" customWidth="1"/>
    <col min="1039" max="1039" width="1.85546875" style="2" customWidth="1"/>
    <col min="1040" max="1040" width="11.7109375" style="2" customWidth="1"/>
    <col min="1041" max="1282" width="9.140625" style="2"/>
    <col min="1283" max="1283" width="11.85546875" style="2" customWidth="1"/>
    <col min="1284" max="1285" width="12.7109375" style="2" customWidth="1"/>
    <col min="1286" max="1286" width="10" style="2" customWidth="1"/>
    <col min="1287" max="1287" width="8.5703125" style="2" customWidth="1"/>
    <col min="1288" max="1288" width="2.5703125" style="2" customWidth="1"/>
    <col min="1289" max="1289" width="8.85546875" style="2" customWidth="1"/>
    <col min="1290" max="1290" width="14.7109375" style="2" customWidth="1"/>
    <col min="1291" max="1291" width="12.140625" style="2" customWidth="1"/>
    <col min="1292" max="1292" width="2" style="2" customWidth="1"/>
    <col min="1293" max="1293" width="11.28515625" style="2" customWidth="1"/>
    <col min="1294" max="1294" width="12" style="2" customWidth="1"/>
    <col min="1295" max="1295" width="1.85546875" style="2" customWidth="1"/>
    <col min="1296" max="1296" width="11.7109375" style="2" customWidth="1"/>
    <col min="1297" max="1538" width="9.140625" style="2"/>
    <col min="1539" max="1539" width="11.85546875" style="2" customWidth="1"/>
    <col min="1540" max="1541" width="12.7109375" style="2" customWidth="1"/>
    <col min="1542" max="1542" width="10" style="2" customWidth="1"/>
    <col min="1543" max="1543" width="8.5703125" style="2" customWidth="1"/>
    <col min="1544" max="1544" width="2.5703125" style="2" customWidth="1"/>
    <col min="1545" max="1545" width="8.85546875" style="2" customWidth="1"/>
    <col min="1546" max="1546" width="14.7109375" style="2" customWidth="1"/>
    <col min="1547" max="1547" width="12.140625" style="2" customWidth="1"/>
    <col min="1548" max="1548" width="2" style="2" customWidth="1"/>
    <col min="1549" max="1549" width="11.28515625" style="2" customWidth="1"/>
    <col min="1550" max="1550" width="12" style="2" customWidth="1"/>
    <col min="1551" max="1551" width="1.85546875" style="2" customWidth="1"/>
    <col min="1552" max="1552" width="11.7109375" style="2" customWidth="1"/>
    <col min="1553" max="1794" width="9.140625" style="2"/>
    <col min="1795" max="1795" width="11.85546875" style="2" customWidth="1"/>
    <col min="1796" max="1797" width="12.7109375" style="2" customWidth="1"/>
    <col min="1798" max="1798" width="10" style="2" customWidth="1"/>
    <col min="1799" max="1799" width="8.5703125" style="2" customWidth="1"/>
    <col min="1800" max="1800" width="2.5703125" style="2" customWidth="1"/>
    <col min="1801" max="1801" width="8.85546875" style="2" customWidth="1"/>
    <col min="1802" max="1802" width="14.7109375" style="2" customWidth="1"/>
    <col min="1803" max="1803" width="12.140625" style="2" customWidth="1"/>
    <col min="1804" max="1804" width="2" style="2" customWidth="1"/>
    <col min="1805" max="1805" width="11.28515625" style="2" customWidth="1"/>
    <col min="1806" max="1806" width="12" style="2" customWidth="1"/>
    <col min="1807" max="1807" width="1.85546875" style="2" customWidth="1"/>
    <col min="1808" max="1808" width="11.7109375" style="2" customWidth="1"/>
    <col min="1809" max="2050" width="9.140625" style="2"/>
    <col min="2051" max="2051" width="11.85546875" style="2" customWidth="1"/>
    <col min="2052" max="2053" width="12.7109375" style="2" customWidth="1"/>
    <col min="2054" max="2054" width="10" style="2" customWidth="1"/>
    <col min="2055" max="2055" width="8.5703125" style="2" customWidth="1"/>
    <col min="2056" max="2056" width="2.5703125" style="2" customWidth="1"/>
    <col min="2057" max="2057" width="8.85546875" style="2" customWidth="1"/>
    <col min="2058" max="2058" width="14.7109375" style="2" customWidth="1"/>
    <col min="2059" max="2059" width="12.140625" style="2" customWidth="1"/>
    <col min="2060" max="2060" width="2" style="2" customWidth="1"/>
    <col min="2061" max="2061" width="11.28515625" style="2" customWidth="1"/>
    <col min="2062" max="2062" width="12" style="2" customWidth="1"/>
    <col min="2063" max="2063" width="1.85546875" style="2" customWidth="1"/>
    <col min="2064" max="2064" width="11.7109375" style="2" customWidth="1"/>
    <col min="2065" max="2306" width="9.140625" style="2"/>
    <col min="2307" max="2307" width="11.85546875" style="2" customWidth="1"/>
    <col min="2308" max="2309" width="12.7109375" style="2" customWidth="1"/>
    <col min="2310" max="2310" width="10" style="2" customWidth="1"/>
    <col min="2311" max="2311" width="8.5703125" style="2" customWidth="1"/>
    <col min="2312" max="2312" width="2.5703125" style="2" customWidth="1"/>
    <col min="2313" max="2313" width="8.85546875" style="2" customWidth="1"/>
    <col min="2314" max="2314" width="14.7109375" style="2" customWidth="1"/>
    <col min="2315" max="2315" width="12.140625" style="2" customWidth="1"/>
    <col min="2316" max="2316" width="2" style="2" customWidth="1"/>
    <col min="2317" max="2317" width="11.28515625" style="2" customWidth="1"/>
    <col min="2318" max="2318" width="12" style="2" customWidth="1"/>
    <col min="2319" max="2319" width="1.85546875" style="2" customWidth="1"/>
    <col min="2320" max="2320" width="11.7109375" style="2" customWidth="1"/>
    <col min="2321" max="2562" width="9.140625" style="2"/>
    <col min="2563" max="2563" width="11.85546875" style="2" customWidth="1"/>
    <col min="2564" max="2565" width="12.7109375" style="2" customWidth="1"/>
    <col min="2566" max="2566" width="10" style="2" customWidth="1"/>
    <col min="2567" max="2567" width="8.5703125" style="2" customWidth="1"/>
    <col min="2568" max="2568" width="2.5703125" style="2" customWidth="1"/>
    <col min="2569" max="2569" width="8.85546875" style="2" customWidth="1"/>
    <col min="2570" max="2570" width="14.7109375" style="2" customWidth="1"/>
    <col min="2571" max="2571" width="12.140625" style="2" customWidth="1"/>
    <col min="2572" max="2572" width="2" style="2" customWidth="1"/>
    <col min="2573" max="2573" width="11.28515625" style="2" customWidth="1"/>
    <col min="2574" max="2574" width="12" style="2" customWidth="1"/>
    <col min="2575" max="2575" width="1.85546875" style="2" customWidth="1"/>
    <col min="2576" max="2576" width="11.7109375" style="2" customWidth="1"/>
    <col min="2577" max="2818" width="9.140625" style="2"/>
    <col min="2819" max="2819" width="11.85546875" style="2" customWidth="1"/>
    <col min="2820" max="2821" width="12.7109375" style="2" customWidth="1"/>
    <col min="2822" max="2822" width="10" style="2" customWidth="1"/>
    <col min="2823" max="2823" width="8.5703125" style="2" customWidth="1"/>
    <col min="2824" max="2824" width="2.5703125" style="2" customWidth="1"/>
    <col min="2825" max="2825" width="8.85546875" style="2" customWidth="1"/>
    <col min="2826" max="2826" width="14.7109375" style="2" customWidth="1"/>
    <col min="2827" max="2827" width="12.140625" style="2" customWidth="1"/>
    <col min="2828" max="2828" width="2" style="2" customWidth="1"/>
    <col min="2829" max="2829" width="11.28515625" style="2" customWidth="1"/>
    <col min="2830" max="2830" width="12" style="2" customWidth="1"/>
    <col min="2831" max="2831" width="1.85546875" style="2" customWidth="1"/>
    <col min="2832" max="2832" width="11.7109375" style="2" customWidth="1"/>
    <col min="2833" max="3074" width="9.140625" style="2"/>
    <col min="3075" max="3075" width="11.85546875" style="2" customWidth="1"/>
    <col min="3076" max="3077" width="12.7109375" style="2" customWidth="1"/>
    <col min="3078" max="3078" width="10" style="2" customWidth="1"/>
    <col min="3079" max="3079" width="8.5703125" style="2" customWidth="1"/>
    <col min="3080" max="3080" width="2.5703125" style="2" customWidth="1"/>
    <col min="3081" max="3081" width="8.85546875" style="2" customWidth="1"/>
    <col min="3082" max="3082" width="14.7109375" style="2" customWidth="1"/>
    <col min="3083" max="3083" width="12.140625" style="2" customWidth="1"/>
    <col min="3084" max="3084" width="2" style="2" customWidth="1"/>
    <col min="3085" max="3085" width="11.28515625" style="2" customWidth="1"/>
    <col min="3086" max="3086" width="12" style="2" customWidth="1"/>
    <col min="3087" max="3087" width="1.85546875" style="2" customWidth="1"/>
    <col min="3088" max="3088" width="11.7109375" style="2" customWidth="1"/>
    <col min="3089" max="3330" width="9.140625" style="2"/>
    <col min="3331" max="3331" width="11.85546875" style="2" customWidth="1"/>
    <col min="3332" max="3333" width="12.7109375" style="2" customWidth="1"/>
    <col min="3334" max="3334" width="10" style="2" customWidth="1"/>
    <col min="3335" max="3335" width="8.5703125" style="2" customWidth="1"/>
    <col min="3336" max="3336" width="2.5703125" style="2" customWidth="1"/>
    <col min="3337" max="3337" width="8.85546875" style="2" customWidth="1"/>
    <col min="3338" max="3338" width="14.7109375" style="2" customWidth="1"/>
    <col min="3339" max="3339" width="12.140625" style="2" customWidth="1"/>
    <col min="3340" max="3340" width="2" style="2" customWidth="1"/>
    <col min="3341" max="3341" width="11.28515625" style="2" customWidth="1"/>
    <col min="3342" max="3342" width="12" style="2" customWidth="1"/>
    <col min="3343" max="3343" width="1.85546875" style="2" customWidth="1"/>
    <col min="3344" max="3344" width="11.7109375" style="2" customWidth="1"/>
    <col min="3345" max="3586" width="9.140625" style="2"/>
    <col min="3587" max="3587" width="11.85546875" style="2" customWidth="1"/>
    <col min="3588" max="3589" width="12.7109375" style="2" customWidth="1"/>
    <col min="3590" max="3590" width="10" style="2" customWidth="1"/>
    <col min="3591" max="3591" width="8.5703125" style="2" customWidth="1"/>
    <col min="3592" max="3592" width="2.5703125" style="2" customWidth="1"/>
    <col min="3593" max="3593" width="8.85546875" style="2" customWidth="1"/>
    <col min="3594" max="3594" width="14.7109375" style="2" customWidth="1"/>
    <col min="3595" max="3595" width="12.140625" style="2" customWidth="1"/>
    <col min="3596" max="3596" width="2" style="2" customWidth="1"/>
    <col min="3597" max="3597" width="11.28515625" style="2" customWidth="1"/>
    <col min="3598" max="3598" width="12" style="2" customWidth="1"/>
    <col min="3599" max="3599" width="1.85546875" style="2" customWidth="1"/>
    <col min="3600" max="3600" width="11.7109375" style="2" customWidth="1"/>
    <col min="3601" max="3842" width="9.140625" style="2"/>
    <col min="3843" max="3843" width="11.85546875" style="2" customWidth="1"/>
    <col min="3844" max="3845" width="12.7109375" style="2" customWidth="1"/>
    <col min="3846" max="3846" width="10" style="2" customWidth="1"/>
    <col min="3847" max="3847" width="8.5703125" style="2" customWidth="1"/>
    <col min="3848" max="3848" width="2.5703125" style="2" customWidth="1"/>
    <col min="3849" max="3849" width="8.85546875" style="2" customWidth="1"/>
    <col min="3850" max="3850" width="14.7109375" style="2" customWidth="1"/>
    <col min="3851" max="3851" width="12.140625" style="2" customWidth="1"/>
    <col min="3852" max="3852" width="2" style="2" customWidth="1"/>
    <col min="3853" max="3853" width="11.28515625" style="2" customWidth="1"/>
    <col min="3854" max="3854" width="12" style="2" customWidth="1"/>
    <col min="3855" max="3855" width="1.85546875" style="2" customWidth="1"/>
    <col min="3856" max="3856" width="11.7109375" style="2" customWidth="1"/>
    <col min="3857" max="4098" width="9.140625" style="2"/>
    <col min="4099" max="4099" width="11.85546875" style="2" customWidth="1"/>
    <col min="4100" max="4101" width="12.7109375" style="2" customWidth="1"/>
    <col min="4102" max="4102" width="10" style="2" customWidth="1"/>
    <col min="4103" max="4103" width="8.5703125" style="2" customWidth="1"/>
    <col min="4104" max="4104" width="2.5703125" style="2" customWidth="1"/>
    <col min="4105" max="4105" width="8.85546875" style="2" customWidth="1"/>
    <col min="4106" max="4106" width="14.7109375" style="2" customWidth="1"/>
    <col min="4107" max="4107" width="12.140625" style="2" customWidth="1"/>
    <col min="4108" max="4108" width="2" style="2" customWidth="1"/>
    <col min="4109" max="4109" width="11.28515625" style="2" customWidth="1"/>
    <col min="4110" max="4110" width="12" style="2" customWidth="1"/>
    <col min="4111" max="4111" width="1.85546875" style="2" customWidth="1"/>
    <col min="4112" max="4112" width="11.7109375" style="2" customWidth="1"/>
    <col min="4113" max="4354" width="9.140625" style="2"/>
    <col min="4355" max="4355" width="11.85546875" style="2" customWidth="1"/>
    <col min="4356" max="4357" width="12.7109375" style="2" customWidth="1"/>
    <col min="4358" max="4358" width="10" style="2" customWidth="1"/>
    <col min="4359" max="4359" width="8.5703125" style="2" customWidth="1"/>
    <col min="4360" max="4360" width="2.5703125" style="2" customWidth="1"/>
    <col min="4361" max="4361" width="8.85546875" style="2" customWidth="1"/>
    <col min="4362" max="4362" width="14.7109375" style="2" customWidth="1"/>
    <col min="4363" max="4363" width="12.140625" style="2" customWidth="1"/>
    <col min="4364" max="4364" width="2" style="2" customWidth="1"/>
    <col min="4365" max="4365" width="11.28515625" style="2" customWidth="1"/>
    <col min="4366" max="4366" width="12" style="2" customWidth="1"/>
    <col min="4367" max="4367" width="1.85546875" style="2" customWidth="1"/>
    <col min="4368" max="4368" width="11.7109375" style="2" customWidth="1"/>
    <col min="4369" max="4610" width="9.140625" style="2"/>
    <col min="4611" max="4611" width="11.85546875" style="2" customWidth="1"/>
    <col min="4612" max="4613" width="12.7109375" style="2" customWidth="1"/>
    <col min="4614" max="4614" width="10" style="2" customWidth="1"/>
    <col min="4615" max="4615" width="8.5703125" style="2" customWidth="1"/>
    <col min="4616" max="4616" width="2.5703125" style="2" customWidth="1"/>
    <col min="4617" max="4617" width="8.85546875" style="2" customWidth="1"/>
    <col min="4618" max="4618" width="14.7109375" style="2" customWidth="1"/>
    <col min="4619" max="4619" width="12.140625" style="2" customWidth="1"/>
    <col min="4620" max="4620" width="2" style="2" customWidth="1"/>
    <col min="4621" max="4621" width="11.28515625" style="2" customWidth="1"/>
    <col min="4622" max="4622" width="12" style="2" customWidth="1"/>
    <col min="4623" max="4623" width="1.85546875" style="2" customWidth="1"/>
    <col min="4624" max="4624" width="11.7109375" style="2" customWidth="1"/>
    <col min="4625" max="4866" width="9.140625" style="2"/>
    <col min="4867" max="4867" width="11.85546875" style="2" customWidth="1"/>
    <col min="4868" max="4869" width="12.7109375" style="2" customWidth="1"/>
    <col min="4870" max="4870" width="10" style="2" customWidth="1"/>
    <col min="4871" max="4871" width="8.5703125" style="2" customWidth="1"/>
    <col min="4872" max="4872" width="2.5703125" style="2" customWidth="1"/>
    <col min="4873" max="4873" width="8.85546875" style="2" customWidth="1"/>
    <col min="4874" max="4874" width="14.7109375" style="2" customWidth="1"/>
    <col min="4875" max="4875" width="12.140625" style="2" customWidth="1"/>
    <col min="4876" max="4876" width="2" style="2" customWidth="1"/>
    <col min="4877" max="4877" width="11.28515625" style="2" customWidth="1"/>
    <col min="4878" max="4878" width="12" style="2" customWidth="1"/>
    <col min="4879" max="4879" width="1.85546875" style="2" customWidth="1"/>
    <col min="4880" max="4880" width="11.7109375" style="2" customWidth="1"/>
    <col min="4881" max="5122" width="9.140625" style="2"/>
    <col min="5123" max="5123" width="11.85546875" style="2" customWidth="1"/>
    <col min="5124" max="5125" width="12.7109375" style="2" customWidth="1"/>
    <col min="5126" max="5126" width="10" style="2" customWidth="1"/>
    <col min="5127" max="5127" width="8.5703125" style="2" customWidth="1"/>
    <col min="5128" max="5128" width="2.5703125" style="2" customWidth="1"/>
    <col min="5129" max="5129" width="8.85546875" style="2" customWidth="1"/>
    <col min="5130" max="5130" width="14.7109375" style="2" customWidth="1"/>
    <col min="5131" max="5131" width="12.140625" style="2" customWidth="1"/>
    <col min="5132" max="5132" width="2" style="2" customWidth="1"/>
    <col min="5133" max="5133" width="11.28515625" style="2" customWidth="1"/>
    <col min="5134" max="5134" width="12" style="2" customWidth="1"/>
    <col min="5135" max="5135" width="1.85546875" style="2" customWidth="1"/>
    <col min="5136" max="5136" width="11.7109375" style="2" customWidth="1"/>
    <col min="5137" max="5378" width="9.140625" style="2"/>
    <col min="5379" max="5379" width="11.85546875" style="2" customWidth="1"/>
    <col min="5380" max="5381" width="12.7109375" style="2" customWidth="1"/>
    <col min="5382" max="5382" width="10" style="2" customWidth="1"/>
    <col min="5383" max="5383" width="8.5703125" style="2" customWidth="1"/>
    <col min="5384" max="5384" width="2.5703125" style="2" customWidth="1"/>
    <col min="5385" max="5385" width="8.85546875" style="2" customWidth="1"/>
    <col min="5386" max="5386" width="14.7109375" style="2" customWidth="1"/>
    <col min="5387" max="5387" width="12.140625" style="2" customWidth="1"/>
    <col min="5388" max="5388" width="2" style="2" customWidth="1"/>
    <col min="5389" max="5389" width="11.28515625" style="2" customWidth="1"/>
    <col min="5390" max="5390" width="12" style="2" customWidth="1"/>
    <col min="5391" max="5391" width="1.85546875" style="2" customWidth="1"/>
    <col min="5392" max="5392" width="11.7109375" style="2" customWidth="1"/>
    <col min="5393" max="5634" width="9.140625" style="2"/>
    <col min="5635" max="5635" width="11.85546875" style="2" customWidth="1"/>
    <col min="5636" max="5637" width="12.7109375" style="2" customWidth="1"/>
    <col min="5638" max="5638" width="10" style="2" customWidth="1"/>
    <col min="5639" max="5639" width="8.5703125" style="2" customWidth="1"/>
    <col min="5640" max="5640" width="2.5703125" style="2" customWidth="1"/>
    <col min="5641" max="5641" width="8.85546875" style="2" customWidth="1"/>
    <col min="5642" max="5642" width="14.7109375" style="2" customWidth="1"/>
    <col min="5643" max="5643" width="12.140625" style="2" customWidth="1"/>
    <col min="5644" max="5644" width="2" style="2" customWidth="1"/>
    <col min="5645" max="5645" width="11.28515625" style="2" customWidth="1"/>
    <col min="5646" max="5646" width="12" style="2" customWidth="1"/>
    <col min="5647" max="5647" width="1.85546875" style="2" customWidth="1"/>
    <col min="5648" max="5648" width="11.7109375" style="2" customWidth="1"/>
    <col min="5649" max="5890" width="9.140625" style="2"/>
    <col min="5891" max="5891" width="11.85546875" style="2" customWidth="1"/>
    <col min="5892" max="5893" width="12.7109375" style="2" customWidth="1"/>
    <col min="5894" max="5894" width="10" style="2" customWidth="1"/>
    <col min="5895" max="5895" width="8.5703125" style="2" customWidth="1"/>
    <col min="5896" max="5896" width="2.5703125" style="2" customWidth="1"/>
    <col min="5897" max="5897" width="8.85546875" style="2" customWidth="1"/>
    <col min="5898" max="5898" width="14.7109375" style="2" customWidth="1"/>
    <col min="5899" max="5899" width="12.140625" style="2" customWidth="1"/>
    <col min="5900" max="5900" width="2" style="2" customWidth="1"/>
    <col min="5901" max="5901" width="11.28515625" style="2" customWidth="1"/>
    <col min="5902" max="5902" width="12" style="2" customWidth="1"/>
    <col min="5903" max="5903" width="1.85546875" style="2" customWidth="1"/>
    <col min="5904" max="5904" width="11.7109375" style="2" customWidth="1"/>
    <col min="5905" max="6146" width="9.140625" style="2"/>
    <col min="6147" max="6147" width="11.85546875" style="2" customWidth="1"/>
    <col min="6148" max="6149" width="12.7109375" style="2" customWidth="1"/>
    <col min="6150" max="6150" width="10" style="2" customWidth="1"/>
    <col min="6151" max="6151" width="8.5703125" style="2" customWidth="1"/>
    <col min="6152" max="6152" width="2.5703125" style="2" customWidth="1"/>
    <col min="6153" max="6153" width="8.85546875" style="2" customWidth="1"/>
    <col min="6154" max="6154" width="14.7109375" style="2" customWidth="1"/>
    <col min="6155" max="6155" width="12.140625" style="2" customWidth="1"/>
    <col min="6156" max="6156" width="2" style="2" customWidth="1"/>
    <col min="6157" max="6157" width="11.28515625" style="2" customWidth="1"/>
    <col min="6158" max="6158" width="12" style="2" customWidth="1"/>
    <col min="6159" max="6159" width="1.85546875" style="2" customWidth="1"/>
    <col min="6160" max="6160" width="11.7109375" style="2" customWidth="1"/>
    <col min="6161" max="6402" width="9.140625" style="2"/>
    <col min="6403" max="6403" width="11.85546875" style="2" customWidth="1"/>
    <col min="6404" max="6405" width="12.7109375" style="2" customWidth="1"/>
    <col min="6406" max="6406" width="10" style="2" customWidth="1"/>
    <col min="6407" max="6407" width="8.5703125" style="2" customWidth="1"/>
    <col min="6408" max="6408" width="2.5703125" style="2" customWidth="1"/>
    <col min="6409" max="6409" width="8.85546875" style="2" customWidth="1"/>
    <col min="6410" max="6410" width="14.7109375" style="2" customWidth="1"/>
    <col min="6411" max="6411" width="12.140625" style="2" customWidth="1"/>
    <col min="6412" max="6412" width="2" style="2" customWidth="1"/>
    <col min="6413" max="6413" width="11.28515625" style="2" customWidth="1"/>
    <col min="6414" max="6414" width="12" style="2" customWidth="1"/>
    <col min="6415" max="6415" width="1.85546875" style="2" customWidth="1"/>
    <col min="6416" max="6416" width="11.7109375" style="2" customWidth="1"/>
    <col min="6417" max="6658" width="9.140625" style="2"/>
    <col min="6659" max="6659" width="11.85546875" style="2" customWidth="1"/>
    <col min="6660" max="6661" width="12.7109375" style="2" customWidth="1"/>
    <col min="6662" max="6662" width="10" style="2" customWidth="1"/>
    <col min="6663" max="6663" width="8.5703125" style="2" customWidth="1"/>
    <col min="6664" max="6664" width="2.5703125" style="2" customWidth="1"/>
    <col min="6665" max="6665" width="8.85546875" style="2" customWidth="1"/>
    <col min="6666" max="6666" width="14.7109375" style="2" customWidth="1"/>
    <col min="6667" max="6667" width="12.140625" style="2" customWidth="1"/>
    <col min="6668" max="6668" width="2" style="2" customWidth="1"/>
    <col min="6669" max="6669" width="11.28515625" style="2" customWidth="1"/>
    <col min="6670" max="6670" width="12" style="2" customWidth="1"/>
    <col min="6671" max="6671" width="1.85546875" style="2" customWidth="1"/>
    <col min="6672" max="6672" width="11.7109375" style="2" customWidth="1"/>
    <col min="6673" max="6914" width="9.140625" style="2"/>
    <col min="6915" max="6915" width="11.85546875" style="2" customWidth="1"/>
    <col min="6916" max="6917" width="12.7109375" style="2" customWidth="1"/>
    <col min="6918" max="6918" width="10" style="2" customWidth="1"/>
    <col min="6919" max="6919" width="8.5703125" style="2" customWidth="1"/>
    <col min="6920" max="6920" width="2.5703125" style="2" customWidth="1"/>
    <col min="6921" max="6921" width="8.85546875" style="2" customWidth="1"/>
    <col min="6922" max="6922" width="14.7109375" style="2" customWidth="1"/>
    <col min="6923" max="6923" width="12.140625" style="2" customWidth="1"/>
    <col min="6924" max="6924" width="2" style="2" customWidth="1"/>
    <col min="6925" max="6925" width="11.28515625" style="2" customWidth="1"/>
    <col min="6926" max="6926" width="12" style="2" customWidth="1"/>
    <col min="6927" max="6927" width="1.85546875" style="2" customWidth="1"/>
    <col min="6928" max="6928" width="11.7109375" style="2" customWidth="1"/>
    <col min="6929" max="7170" width="9.140625" style="2"/>
    <col min="7171" max="7171" width="11.85546875" style="2" customWidth="1"/>
    <col min="7172" max="7173" width="12.7109375" style="2" customWidth="1"/>
    <col min="7174" max="7174" width="10" style="2" customWidth="1"/>
    <col min="7175" max="7175" width="8.5703125" style="2" customWidth="1"/>
    <col min="7176" max="7176" width="2.5703125" style="2" customWidth="1"/>
    <col min="7177" max="7177" width="8.85546875" style="2" customWidth="1"/>
    <col min="7178" max="7178" width="14.7109375" style="2" customWidth="1"/>
    <col min="7179" max="7179" width="12.140625" style="2" customWidth="1"/>
    <col min="7180" max="7180" width="2" style="2" customWidth="1"/>
    <col min="7181" max="7181" width="11.28515625" style="2" customWidth="1"/>
    <col min="7182" max="7182" width="12" style="2" customWidth="1"/>
    <col min="7183" max="7183" width="1.85546875" style="2" customWidth="1"/>
    <col min="7184" max="7184" width="11.7109375" style="2" customWidth="1"/>
    <col min="7185" max="7426" width="9.140625" style="2"/>
    <col min="7427" max="7427" width="11.85546875" style="2" customWidth="1"/>
    <col min="7428" max="7429" width="12.7109375" style="2" customWidth="1"/>
    <col min="7430" max="7430" width="10" style="2" customWidth="1"/>
    <col min="7431" max="7431" width="8.5703125" style="2" customWidth="1"/>
    <col min="7432" max="7432" width="2.5703125" style="2" customWidth="1"/>
    <col min="7433" max="7433" width="8.85546875" style="2" customWidth="1"/>
    <col min="7434" max="7434" width="14.7109375" style="2" customWidth="1"/>
    <col min="7435" max="7435" width="12.140625" style="2" customWidth="1"/>
    <col min="7436" max="7436" width="2" style="2" customWidth="1"/>
    <col min="7437" max="7437" width="11.28515625" style="2" customWidth="1"/>
    <col min="7438" max="7438" width="12" style="2" customWidth="1"/>
    <col min="7439" max="7439" width="1.85546875" style="2" customWidth="1"/>
    <col min="7440" max="7440" width="11.7109375" style="2" customWidth="1"/>
    <col min="7441" max="7682" width="9.140625" style="2"/>
    <col min="7683" max="7683" width="11.85546875" style="2" customWidth="1"/>
    <col min="7684" max="7685" width="12.7109375" style="2" customWidth="1"/>
    <col min="7686" max="7686" width="10" style="2" customWidth="1"/>
    <col min="7687" max="7687" width="8.5703125" style="2" customWidth="1"/>
    <col min="7688" max="7688" width="2.5703125" style="2" customWidth="1"/>
    <col min="7689" max="7689" width="8.85546875" style="2" customWidth="1"/>
    <col min="7690" max="7690" width="14.7109375" style="2" customWidth="1"/>
    <col min="7691" max="7691" width="12.140625" style="2" customWidth="1"/>
    <col min="7692" max="7692" width="2" style="2" customWidth="1"/>
    <col min="7693" max="7693" width="11.28515625" style="2" customWidth="1"/>
    <col min="7694" max="7694" width="12" style="2" customWidth="1"/>
    <col min="7695" max="7695" width="1.85546875" style="2" customWidth="1"/>
    <col min="7696" max="7696" width="11.7109375" style="2" customWidth="1"/>
    <col min="7697" max="7938" width="9.140625" style="2"/>
    <col min="7939" max="7939" width="11.85546875" style="2" customWidth="1"/>
    <col min="7940" max="7941" width="12.7109375" style="2" customWidth="1"/>
    <col min="7942" max="7942" width="10" style="2" customWidth="1"/>
    <col min="7943" max="7943" width="8.5703125" style="2" customWidth="1"/>
    <col min="7944" max="7944" width="2.5703125" style="2" customWidth="1"/>
    <col min="7945" max="7945" width="8.85546875" style="2" customWidth="1"/>
    <col min="7946" max="7946" width="14.7109375" style="2" customWidth="1"/>
    <col min="7947" max="7947" width="12.140625" style="2" customWidth="1"/>
    <col min="7948" max="7948" width="2" style="2" customWidth="1"/>
    <col min="7949" max="7949" width="11.28515625" style="2" customWidth="1"/>
    <col min="7950" max="7950" width="12" style="2" customWidth="1"/>
    <col min="7951" max="7951" width="1.85546875" style="2" customWidth="1"/>
    <col min="7952" max="7952" width="11.7109375" style="2" customWidth="1"/>
    <col min="7953" max="8194" width="9.140625" style="2"/>
    <col min="8195" max="8195" width="11.85546875" style="2" customWidth="1"/>
    <col min="8196" max="8197" width="12.7109375" style="2" customWidth="1"/>
    <col min="8198" max="8198" width="10" style="2" customWidth="1"/>
    <col min="8199" max="8199" width="8.5703125" style="2" customWidth="1"/>
    <col min="8200" max="8200" width="2.5703125" style="2" customWidth="1"/>
    <col min="8201" max="8201" width="8.85546875" style="2" customWidth="1"/>
    <col min="8202" max="8202" width="14.7109375" style="2" customWidth="1"/>
    <col min="8203" max="8203" width="12.140625" style="2" customWidth="1"/>
    <col min="8204" max="8204" width="2" style="2" customWidth="1"/>
    <col min="8205" max="8205" width="11.28515625" style="2" customWidth="1"/>
    <col min="8206" max="8206" width="12" style="2" customWidth="1"/>
    <col min="8207" max="8207" width="1.85546875" style="2" customWidth="1"/>
    <col min="8208" max="8208" width="11.7109375" style="2" customWidth="1"/>
    <col min="8209" max="8450" width="9.140625" style="2"/>
    <col min="8451" max="8451" width="11.85546875" style="2" customWidth="1"/>
    <col min="8452" max="8453" width="12.7109375" style="2" customWidth="1"/>
    <col min="8454" max="8454" width="10" style="2" customWidth="1"/>
    <col min="8455" max="8455" width="8.5703125" style="2" customWidth="1"/>
    <col min="8456" max="8456" width="2.5703125" style="2" customWidth="1"/>
    <col min="8457" max="8457" width="8.85546875" style="2" customWidth="1"/>
    <col min="8458" max="8458" width="14.7109375" style="2" customWidth="1"/>
    <col min="8459" max="8459" width="12.140625" style="2" customWidth="1"/>
    <col min="8460" max="8460" width="2" style="2" customWidth="1"/>
    <col min="8461" max="8461" width="11.28515625" style="2" customWidth="1"/>
    <col min="8462" max="8462" width="12" style="2" customWidth="1"/>
    <col min="8463" max="8463" width="1.85546875" style="2" customWidth="1"/>
    <col min="8464" max="8464" width="11.7109375" style="2" customWidth="1"/>
    <col min="8465" max="8706" width="9.140625" style="2"/>
    <col min="8707" max="8707" width="11.85546875" style="2" customWidth="1"/>
    <col min="8708" max="8709" width="12.7109375" style="2" customWidth="1"/>
    <col min="8710" max="8710" width="10" style="2" customWidth="1"/>
    <col min="8711" max="8711" width="8.5703125" style="2" customWidth="1"/>
    <col min="8712" max="8712" width="2.5703125" style="2" customWidth="1"/>
    <col min="8713" max="8713" width="8.85546875" style="2" customWidth="1"/>
    <col min="8714" max="8714" width="14.7109375" style="2" customWidth="1"/>
    <col min="8715" max="8715" width="12.140625" style="2" customWidth="1"/>
    <col min="8716" max="8716" width="2" style="2" customWidth="1"/>
    <col min="8717" max="8717" width="11.28515625" style="2" customWidth="1"/>
    <col min="8718" max="8718" width="12" style="2" customWidth="1"/>
    <col min="8719" max="8719" width="1.85546875" style="2" customWidth="1"/>
    <col min="8720" max="8720" width="11.7109375" style="2" customWidth="1"/>
    <col min="8721" max="8962" width="9.140625" style="2"/>
    <col min="8963" max="8963" width="11.85546875" style="2" customWidth="1"/>
    <col min="8964" max="8965" width="12.7109375" style="2" customWidth="1"/>
    <col min="8966" max="8966" width="10" style="2" customWidth="1"/>
    <col min="8967" max="8967" width="8.5703125" style="2" customWidth="1"/>
    <col min="8968" max="8968" width="2.5703125" style="2" customWidth="1"/>
    <col min="8969" max="8969" width="8.85546875" style="2" customWidth="1"/>
    <col min="8970" max="8970" width="14.7109375" style="2" customWidth="1"/>
    <col min="8971" max="8971" width="12.140625" style="2" customWidth="1"/>
    <col min="8972" max="8972" width="2" style="2" customWidth="1"/>
    <col min="8973" max="8973" width="11.28515625" style="2" customWidth="1"/>
    <col min="8974" max="8974" width="12" style="2" customWidth="1"/>
    <col min="8975" max="8975" width="1.85546875" style="2" customWidth="1"/>
    <col min="8976" max="8976" width="11.7109375" style="2" customWidth="1"/>
    <col min="8977" max="9218" width="9.140625" style="2"/>
    <col min="9219" max="9219" width="11.85546875" style="2" customWidth="1"/>
    <col min="9220" max="9221" width="12.7109375" style="2" customWidth="1"/>
    <col min="9222" max="9222" width="10" style="2" customWidth="1"/>
    <col min="9223" max="9223" width="8.5703125" style="2" customWidth="1"/>
    <col min="9224" max="9224" width="2.5703125" style="2" customWidth="1"/>
    <col min="9225" max="9225" width="8.85546875" style="2" customWidth="1"/>
    <col min="9226" max="9226" width="14.7109375" style="2" customWidth="1"/>
    <col min="9227" max="9227" width="12.140625" style="2" customWidth="1"/>
    <col min="9228" max="9228" width="2" style="2" customWidth="1"/>
    <col min="9229" max="9229" width="11.28515625" style="2" customWidth="1"/>
    <col min="9230" max="9230" width="12" style="2" customWidth="1"/>
    <col min="9231" max="9231" width="1.85546875" style="2" customWidth="1"/>
    <col min="9232" max="9232" width="11.7109375" style="2" customWidth="1"/>
    <col min="9233" max="9474" width="9.140625" style="2"/>
    <col min="9475" max="9475" width="11.85546875" style="2" customWidth="1"/>
    <col min="9476" max="9477" width="12.7109375" style="2" customWidth="1"/>
    <col min="9478" max="9478" width="10" style="2" customWidth="1"/>
    <col min="9479" max="9479" width="8.5703125" style="2" customWidth="1"/>
    <col min="9480" max="9480" width="2.5703125" style="2" customWidth="1"/>
    <col min="9481" max="9481" width="8.85546875" style="2" customWidth="1"/>
    <col min="9482" max="9482" width="14.7109375" style="2" customWidth="1"/>
    <col min="9483" max="9483" width="12.140625" style="2" customWidth="1"/>
    <col min="9484" max="9484" width="2" style="2" customWidth="1"/>
    <col min="9485" max="9485" width="11.28515625" style="2" customWidth="1"/>
    <col min="9486" max="9486" width="12" style="2" customWidth="1"/>
    <col min="9487" max="9487" width="1.85546875" style="2" customWidth="1"/>
    <col min="9488" max="9488" width="11.7109375" style="2" customWidth="1"/>
    <col min="9489" max="9730" width="9.140625" style="2"/>
    <col min="9731" max="9731" width="11.85546875" style="2" customWidth="1"/>
    <col min="9732" max="9733" width="12.7109375" style="2" customWidth="1"/>
    <col min="9734" max="9734" width="10" style="2" customWidth="1"/>
    <col min="9735" max="9735" width="8.5703125" style="2" customWidth="1"/>
    <col min="9736" max="9736" width="2.5703125" style="2" customWidth="1"/>
    <col min="9737" max="9737" width="8.85546875" style="2" customWidth="1"/>
    <col min="9738" max="9738" width="14.7109375" style="2" customWidth="1"/>
    <col min="9739" max="9739" width="12.140625" style="2" customWidth="1"/>
    <col min="9740" max="9740" width="2" style="2" customWidth="1"/>
    <col min="9741" max="9741" width="11.28515625" style="2" customWidth="1"/>
    <col min="9742" max="9742" width="12" style="2" customWidth="1"/>
    <col min="9743" max="9743" width="1.85546875" style="2" customWidth="1"/>
    <col min="9744" max="9744" width="11.7109375" style="2" customWidth="1"/>
    <col min="9745" max="9986" width="9.140625" style="2"/>
    <col min="9987" max="9987" width="11.85546875" style="2" customWidth="1"/>
    <col min="9988" max="9989" width="12.7109375" style="2" customWidth="1"/>
    <col min="9990" max="9990" width="10" style="2" customWidth="1"/>
    <col min="9991" max="9991" width="8.5703125" style="2" customWidth="1"/>
    <col min="9992" max="9992" width="2.5703125" style="2" customWidth="1"/>
    <col min="9993" max="9993" width="8.85546875" style="2" customWidth="1"/>
    <col min="9994" max="9994" width="14.7109375" style="2" customWidth="1"/>
    <col min="9995" max="9995" width="12.140625" style="2" customWidth="1"/>
    <col min="9996" max="9996" width="2" style="2" customWidth="1"/>
    <col min="9997" max="9997" width="11.28515625" style="2" customWidth="1"/>
    <col min="9998" max="9998" width="12" style="2" customWidth="1"/>
    <col min="9999" max="9999" width="1.85546875" style="2" customWidth="1"/>
    <col min="10000" max="10000" width="11.7109375" style="2" customWidth="1"/>
    <col min="10001" max="10242" width="9.140625" style="2"/>
    <col min="10243" max="10243" width="11.85546875" style="2" customWidth="1"/>
    <col min="10244" max="10245" width="12.7109375" style="2" customWidth="1"/>
    <col min="10246" max="10246" width="10" style="2" customWidth="1"/>
    <col min="10247" max="10247" width="8.5703125" style="2" customWidth="1"/>
    <col min="10248" max="10248" width="2.5703125" style="2" customWidth="1"/>
    <col min="10249" max="10249" width="8.85546875" style="2" customWidth="1"/>
    <col min="10250" max="10250" width="14.7109375" style="2" customWidth="1"/>
    <col min="10251" max="10251" width="12.140625" style="2" customWidth="1"/>
    <col min="10252" max="10252" width="2" style="2" customWidth="1"/>
    <col min="10253" max="10253" width="11.28515625" style="2" customWidth="1"/>
    <col min="10254" max="10254" width="12" style="2" customWidth="1"/>
    <col min="10255" max="10255" width="1.85546875" style="2" customWidth="1"/>
    <col min="10256" max="10256" width="11.7109375" style="2" customWidth="1"/>
    <col min="10257" max="10498" width="9.140625" style="2"/>
    <col min="10499" max="10499" width="11.85546875" style="2" customWidth="1"/>
    <col min="10500" max="10501" width="12.7109375" style="2" customWidth="1"/>
    <col min="10502" max="10502" width="10" style="2" customWidth="1"/>
    <col min="10503" max="10503" width="8.5703125" style="2" customWidth="1"/>
    <col min="10504" max="10504" width="2.5703125" style="2" customWidth="1"/>
    <col min="10505" max="10505" width="8.85546875" style="2" customWidth="1"/>
    <col min="10506" max="10506" width="14.7109375" style="2" customWidth="1"/>
    <col min="10507" max="10507" width="12.140625" style="2" customWidth="1"/>
    <col min="10508" max="10508" width="2" style="2" customWidth="1"/>
    <col min="10509" max="10509" width="11.28515625" style="2" customWidth="1"/>
    <col min="10510" max="10510" width="12" style="2" customWidth="1"/>
    <col min="10511" max="10511" width="1.85546875" style="2" customWidth="1"/>
    <col min="10512" max="10512" width="11.7109375" style="2" customWidth="1"/>
    <col min="10513" max="10754" width="9.140625" style="2"/>
    <col min="10755" max="10755" width="11.85546875" style="2" customWidth="1"/>
    <col min="10756" max="10757" width="12.7109375" style="2" customWidth="1"/>
    <col min="10758" max="10758" width="10" style="2" customWidth="1"/>
    <col min="10759" max="10759" width="8.5703125" style="2" customWidth="1"/>
    <col min="10760" max="10760" width="2.5703125" style="2" customWidth="1"/>
    <col min="10761" max="10761" width="8.85546875" style="2" customWidth="1"/>
    <col min="10762" max="10762" width="14.7109375" style="2" customWidth="1"/>
    <col min="10763" max="10763" width="12.140625" style="2" customWidth="1"/>
    <col min="10764" max="10764" width="2" style="2" customWidth="1"/>
    <col min="10765" max="10765" width="11.28515625" style="2" customWidth="1"/>
    <col min="10766" max="10766" width="12" style="2" customWidth="1"/>
    <col min="10767" max="10767" width="1.85546875" style="2" customWidth="1"/>
    <col min="10768" max="10768" width="11.7109375" style="2" customWidth="1"/>
    <col min="10769" max="11010" width="9.140625" style="2"/>
    <col min="11011" max="11011" width="11.85546875" style="2" customWidth="1"/>
    <col min="11012" max="11013" width="12.7109375" style="2" customWidth="1"/>
    <col min="11014" max="11014" width="10" style="2" customWidth="1"/>
    <col min="11015" max="11015" width="8.5703125" style="2" customWidth="1"/>
    <col min="11016" max="11016" width="2.5703125" style="2" customWidth="1"/>
    <col min="11017" max="11017" width="8.85546875" style="2" customWidth="1"/>
    <col min="11018" max="11018" width="14.7109375" style="2" customWidth="1"/>
    <col min="11019" max="11019" width="12.140625" style="2" customWidth="1"/>
    <col min="11020" max="11020" width="2" style="2" customWidth="1"/>
    <col min="11021" max="11021" width="11.28515625" style="2" customWidth="1"/>
    <col min="11022" max="11022" width="12" style="2" customWidth="1"/>
    <col min="11023" max="11023" width="1.85546875" style="2" customWidth="1"/>
    <col min="11024" max="11024" width="11.7109375" style="2" customWidth="1"/>
    <col min="11025" max="11266" width="9.140625" style="2"/>
    <col min="11267" max="11267" width="11.85546875" style="2" customWidth="1"/>
    <col min="11268" max="11269" width="12.7109375" style="2" customWidth="1"/>
    <col min="11270" max="11270" width="10" style="2" customWidth="1"/>
    <col min="11271" max="11271" width="8.5703125" style="2" customWidth="1"/>
    <col min="11272" max="11272" width="2.5703125" style="2" customWidth="1"/>
    <col min="11273" max="11273" width="8.85546875" style="2" customWidth="1"/>
    <col min="11274" max="11274" width="14.7109375" style="2" customWidth="1"/>
    <col min="11275" max="11275" width="12.140625" style="2" customWidth="1"/>
    <col min="11276" max="11276" width="2" style="2" customWidth="1"/>
    <col min="11277" max="11277" width="11.28515625" style="2" customWidth="1"/>
    <col min="11278" max="11278" width="12" style="2" customWidth="1"/>
    <col min="11279" max="11279" width="1.85546875" style="2" customWidth="1"/>
    <col min="11280" max="11280" width="11.7109375" style="2" customWidth="1"/>
    <col min="11281" max="11522" width="9.140625" style="2"/>
    <col min="11523" max="11523" width="11.85546875" style="2" customWidth="1"/>
    <col min="11524" max="11525" width="12.7109375" style="2" customWidth="1"/>
    <col min="11526" max="11526" width="10" style="2" customWidth="1"/>
    <col min="11527" max="11527" width="8.5703125" style="2" customWidth="1"/>
    <col min="11528" max="11528" width="2.5703125" style="2" customWidth="1"/>
    <col min="11529" max="11529" width="8.85546875" style="2" customWidth="1"/>
    <col min="11530" max="11530" width="14.7109375" style="2" customWidth="1"/>
    <col min="11531" max="11531" width="12.140625" style="2" customWidth="1"/>
    <col min="11532" max="11532" width="2" style="2" customWidth="1"/>
    <col min="11533" max="11533" width="11.28515625" style="2" customWidth="1"/>
    <col min="11534" max="11534" width="12" style="2" customWidth="1"/>
    <col min="11535" max="11535" width="1.85546875" style="2" customWidth="1"/>
    <col min="11536" max="11536" width="11.7109375" style="2" customWidth="1"/>
    <col min="11537" max="11778" width="9.140625" style="2"/>
    <col min="11779" max="11779" width="11.85546875" style="2" customWidth="1"/>
    <col min="11780" max="11781" width="12.7109375" style="2" customWidth="1"/>
    <col min="11782" max="11782" width="10" style="2" customWidth="1"/>
    <col min="11783" max="11783" width="8.5703125" style="2" customWidth="1"/>
    <col min="11784" max="11784" width="2.5703125" style="2" customWidth="1"/>
    <col min="11785" max="11785" width="8.85546875" style="2" customWidth="1"/>
    <col min="11786" max="11786" width="14.7109375" style="2" customWidth="1"/>
    <col min="11787" max="11787" width="12.140625" style="2" customWidth="1"/>
    <col min="11788" max="11788" width="2" style="2" customWidth="1"/>
    <col min="11789" max="11789" width="11.28515625" style="2" customWidth="1"/>
    <col min="11790" max="11790" width="12" style="2" customWidth="1"/>
    <col min="11791" max="11791" width="1.85546875" style="2" customWidth="1"/>
    <col min="11792" max="11792" width="11.7109375" style="2" customWidth="1"/>
    <col min="11793" max="12034" width="9.140625" style="2"/>
    <col min="12035" max="12035" width="11.85546875" style="2" customWidth="1"/>
    <col min="12036" max="12037" width="12.7109375" style="2" customWidth="1"/>
    <col min="12038" max="12038" width="10" style="2" customWidth="1"/>
    <col min="12039" max="12039" width="8.5703125" style="2" customWidth="1"/>
    <col min="12040" max="12040" width="2.5703125" style="2" customWidth="1"/>
    <col min="12041" max="12041" width="8.85546875" style="2" customWidth="1"/>
    <col min="12042" max="12042" width="14.7109375" style="2" customWidth="1"/>
    <col min="12043" max="12043" width="12.140625" style="2" customWidth="1"/>
    <col min="12044" max="12044" width="2" style="2" customWidth="1"/>
    <col min="12045" max="12045" width="11.28515625" style="2" customWidth="1"/>
    <col min="12046" max="12046" width="12" style="2" customWidth="1"/>
    <col min="12047" max="12047" width="1.85546875" style="2" customWidth="1"/>
    <col min="12048" max="12048" width="11.7109375" style="2" customWidth="1"/>
    <col min="12049" max="12290" width="9.140625" style="2"/>
    <col min="12291" max="12291" width="11.85546875" style="2" customWidth="1"/>
    <col min="12292" max="12293" width="12.7109375" style="2" customWidth="1"/>
    <col min="12294" max="12294" width="10" style="2" customWidth="1"/>
    <col min="12295" max="12295" width="8.5703125" style="2" customWidth="1"/>
    <col min="12296" max="12296" width="2.5703125" style="2" customWidth="1"/>
    <col min="12297" max="12297" width="8.85546875" style="2" customWidth="1"/>
    <col min="12298" max="12298" width="14.7109375" style="2" customWidth="1"/>
    <col min="12299" max="12299" width="12.140625" style="2" customWidth="1"/>
    <col min="12300" max="12300" width="2" style="2" customWidth="1"/>
    <col min="12301" max="12301" width="11.28515625" style="2" customWidth="1"/>
    <col min="12302" max="12302" width="12" style="2" customWidth="1"/>
    <col min="12303" max="12303" width="1.85546875" style="2" customWidth="1"/>
    <col min="12304" max="12304" width="11.7109375" style="2" customWidth="1"/>
    <col min="12305" max="12546" width="9.140625" style="2"/>
    <col min="12547" max="12547" width="11.85546875" style="2" customWidth="1"/>
    <col min="12548" max="12549" width="12.7109375" style="2" customWidth="1"/>
    <col min="12550" max="12550" width="10" style="2" customWidth="1"/>
    <col min="12551" max="12551" width="8.5703125" style="2" customWidth="1"/>
    <col min="12552" max="12552" width="2.5703125" style="2" customWidth="1"/>
    <col min="12553" max="12553" width="8.85546875" style="2" customWidth="1"/>
    <col min="12554" max="12554" width="14.7109375" style="2" customWidth="1"/>
    <col min="12555" max="12555" width="12.140625" style="2" customWidth="1"/>
    <col min="12556" max="12556" width="2" style="2" customWidth="1"/>
    <col min="12557" max="12557" width="11.28515625" style="2" customWidth="1"/>
    <col min="12558" max="12558" width="12" style="2" customWidth="1"/>
    <col min="12559" max="12559" width="1.85546875" style="2" customWidth="1"/>
    <col min="12560" max="12560" width="11.7109375" style="2" customWidth="1"/>
    <col min="12561" max="12802" width="9.140625" style="2"/>
    <col min="12803" max="12803" width="11.85546875" style="2" customWidth="1"/>
    <col min="12804" max="12805" width="12.7109375" style="2" customWidth="1"/>
    <col min="12806" max="12806" width="10" style="2" customWidth="1"/>
    <col min="12807" max="12807" width="8.5703125" style="2" customWidth="1"/>
    <col min="12808" max="12808" width="2.5703125" style="2" customWidth="1"/>
    <col min="12809" max="12809" width="8.85546875" style="2" customWidth="1"/>
    <col min="12810" max="12810" width="14.7109375" style="2" customWidth="1"/>
    <col min="12811" max="12811" width="12.140625" style="2" customWidth="1"/>
    <col min="12812" max="12812" width="2" style="2" customWidth="1"/>
    <col min="12813" max="12813" width="11.28515625" style="2" customWidth="1"/>
    <col min="12814" max="12814" width="12" style="2" customWidth="1"/>
    <col min="12815" max="12815" width="1.85546875" style="2" customWidth="1"/>
    <col min="12816" max="12816" width="11.7109375" style="2" customWidth="1"/>
    <col min="12817" max="13058" width="9.140625" style="2"/>
    <col min="13059" max="13059" width="11.85546875" style="2" customWidth="1"/>
    <col min="13060" max="13061" width="12.7109375" style="2" customWidth="1"/>
    <col min="13062" max="13062" width="10" style="2" customWidth="1"/>
    <col min="13063" max="13063" width="8.5703125" style="2" customWidth="1"/>
    <col min="13064" max="13064" width="2.5703125" style="2" customWidth="1"/>
    <col min="13065" max="13065" width="8.85546875" style="2" customWidth="1"/>
    <col min="13066" max="13066" width="14.7109375" style="2" customWidth="1"/>
    <col min="13067" max="13067" width="12.140625" style="2" customWidth="1"/>
    <col min="13068" max="13068" width="2" style="2" customWidth="1"/>
    <col min="13069" max="13069" width="11.28515625" style="2" customWidth="1"/>
    <col min="13070" max="13070" width="12" style="2" customWidth="1"/>
    <col min="13071" max="13071" width="1.85546875" style="2" customWidth="1"/>
    <col min="13072" max="13072" width="11.7109375" style="2" customWidth="1"/>
    <col min="13073" max="13314" width="9.140625" style="2"/>
    <col min="13315" max="13315" width="11.85546875" style="2" customWidth="1"/>
    <col min="13316" max="13317" width="12.7109375" style="2" customWidth="1"/>
    <col min="13318" max="13318" width="10" style="2" customWidth="1"/>
    <col min="13319" max="13319" width="8.5703125" style="2" customWidth="1"/>
    <col min="13320" max="13320" width="2.5703125" style="2" customWidth="1"/>
    <col min="13321" max="13321" width="8.85546875" style="2" customWidth="1"/>
    <col min="13322" max="13322" width="14.7109375" style="2" customWidth="1"/>
    <col min="13323" max="13323" width="12.140625" style="2" customWidth="1"/>
    <col min="13324" max="13324" width="2" style="2" customWidth="1"/>
    <col min="13325" max="13325" width="11.28515625" style="2" customWidth="1"/>
    <col min="13326" max="13326" width="12" style="2" customWidth="1"/>
    <col min="13327" max="13327" width="1.85546875" style="2" customWidth="1"/>
    <col min="13328" max="13328" width="11.7109375" style="2" customWidth="1"/>
    <col min="13329" max="13570" width="9.140625" style="2"/>
    <col min="13571" max="13571" width="11.85546875" style="2" customWidth="1"/>
    <col min="13572" max="13573" width="12.7109375" style="2" customWidth="1"/>
    <col min="13574" max="13574" width="10" style="2" customWidth="1"/>
    <col min="13575" max="13575" width="8.5703125" style="2" customWidth="1"/>
    <col min="13576" max="13576" width="2.5703125" style="2" customWidth="1"/>
    <col min="13577" max="13577" width="8.85546875" style="2" customWidth="1"/>
    <col min="13578" max="13578" width="14.7109375" style="2" customWidth="1"/>
    <col min="13579" max="13579" width="12.140625" style="2" customWidth="1"/>
    <col min="13580" max="13580" width="2" style="2" customWidth="1"/>
    <col min="13581" max="13581" width="11.28515625" style="2" customWidth="1"/>
    <col min="13582" max="13582" width="12" style="2" customWidth="1"/>
    <col min="13583" max="13583" width="1.85546875" style="2" customWidth="1"/>
    <col min="13584" max="13584" width="11.7109375" style="2" customWidth="1"/>
    <col min="13585" max="13826" width="9.140625" style="2"/>
    <col min="13827" max="13827" width="11.85546875" style="2" customWidth="1"/>
    <col min="13828" max="13829" width="12.7109375" style="2" customWidth="1"/>
    <col min="13830" max="13830" width="10" style="2" customWidth="1"/>
    <col min="13831" max="13831" width="8.5703125" style="2" customWidth="1"/>
    <col min="13832" max="13832" width="2.5703125" style="2" customWidth="1"/>
    <col min="13833" max="13833" width="8.85546875" style="2" customWidth="1"/>
    <col min="13834" max="13834" width="14.7109375" style="2" customWidth="1"/>
    <col min="13835" max="13835" width="12.140625" style="2" customWidth="1"/>
    <col min="13836" max="13836" width="2" style="2" customWidth="1"/>
    <col min="13837" max="13837" width="11.28515625" style="2" customWidth="1"/>
    <col min="13838" max="13838" width="12" style="2" customWidth="1"/>
    <col min="13839" max="13839" width="1.85546875" style="2" customWidth="1"/>
    <col min="13840" max="13840" width="11.7109375" style="2" customWidth="1"/>
    <col min="13841" max="14082" width="9.140625" style="2"/>
    <col min="14083" max="14083" width="11.85546875" style="2" customWidth="1"/>
    <col min="14084" max="14085" width="12.7109375" style="2" customWidth="1"/>
    <col min="14086" max="14086" width="10" style="2" customWidth="1"/>
    <col min="14087" max="14087" width="8.5703125" style="2" customWidth="1"/>
    <col min="14088" max="14088" width="2.5703125" style="2" customWidth="1"/>
    <col min="14089" max="14089" width="8.85546875" style="2" customWidth="1"/>
    <col min="14090" max="14090" width="14.7109375" style="2" customWidth="1"/>
    <col min="14091" max="14091" width="12.140625" style="2" customWidth="1"/>
    <col min="14092" max="14092" width="2" style="2" customWidth="1"/>
    <col min="14093" max="14093" width="11.28515625" style="2" customWidth="1"/>
    <col min="14094" max="14094" width="12" style="2" customWidth="1"/>
    <col min="14095" max="14095" width="1.85546875" style="2" customWidth="1"/>
    <col min="14096" max="14096" width="11.7109375" style="2" customWidth="1"/>
    <col min="14097" max="14338" width="9.140625" style="2"/>
    <col min="14339" max="14339" width="11.85546875" style="2" customWidth="1"/>
    <col min="14340" max="14341" width="12.7109375" style="2" customWidth="1"/>
    <col min="14342" max="14342" width="10" style="2" customWidth="1"/>
    <col min="14343" max="14343" width="8.5703125" style="2" customWidth="1"/>
    <col min="14344" max="14344" width="2.5703125" style="2" customWidth="1"/>
    <col min="14345" max="14345" width="8.85546875" style="2" customWidth="1"/>
    <col min="14346" max="14346" width="14.7109375" style="2" customWidth="1"/>
    <col min="14347" max="14347" width="12.140625" style="2" customWidth="1"/>
    <col min="14348" max="14348" width="2" style="2" customWidth="1"/>
    <col min="14349" max="14349" width="11.28515625" style="2" customWidth="1"/>
    <col min="14350" max="14350" width="12" style="2" customWidth="1"/>
    <col min="14351" max="14351" width="1.85546875" style="2" customWidth="1"/>
    <col min="14352" max="14352" width="11.7109375" style="2" customWidth="1"/>
    <col min="14353" max="14594" width="9.140625" style="2"/>
    <col min="14595" max="14595" width="11.85546875" style="2" customWidth="1"/>
    <col min="14596" max="14597" width="12.7109375" style="2" customWidth="1"/>
    <col min="14598" max="14598" width="10" style="2" customWidth="1"/>
    <col min="14599" max="14599" width="8.5703125" style="2" customWidth="1"/>
    <col min="14600" max="14600" width="2.5703125" style="2" customWidth="1"/>
    <col min="14601" max="14601" width="8.85546875" style="2" customWidth="1"/>
    <col min="14602" max="14602" width="14.7109375" style="2" customWidth="1"/>
    <col min="14603" max="14603" width="12.140625" style="2" customWidth="1"/>
    <col min="14604" max="14604" width="2" style="2" customWidth="1"/>
    <col min="14605" max="14605" width="11.28515625" style="2" customWidth="1"/>
    <col min="14606" max="14606" width="12" style="2" customWidth="1"/>
    <col min="14607" max="14607" width="1.85546875" style="2" customWidth="1"/>
    <col min="14608" max="14608" width="11.7109375" style="2" customWidth="1"/>
    <col min="14609" max="14850" width="9.140625" style="2"/>
    <col min="14851" max="14851" width="11.85546875" style="2" customWidth="1"/>
    <col min="14852" max="14853" width="12.7109375" style="2" customWidth="1"/>
    <col min="14854" max="14854" width="10" style="2" customWidth="1"/>
    <col min="14855" max="14855" width="8.5703125" style="2" customWidth="1"/>
    <col min="14856" max="14856" width="2.5703125" style="2" customWidth="1"/>
    <col min="14857" max="14857" width="8.85546875" style="2" customWidth="1"/>
    <col min="14858" max="14858" width="14.7109375" style="2" customWidth="1"/>
    <col min="14859" max="14859" width="12.140625" style="2" customWidth="1"/>
    <col min="14860" max="14860" width="2" style="2" customWidth="1"/>
    <col min="14861" max="14861" width="11.28515625" style="2" customWidth="1"/>
    <col min="14862" max="14862" width="12" style="2" customWidth="1"/>
    <col min="14863" max="14863" width="1.85546875" style="2" customWidth="1"/>
    <col min="14864" max="14864" width="11.7109375" style="2" customWidth="1"/>
    <col min="14865" max="15106" width="9.140625" style="2"/>
    <col min="15107" max="15107" width="11.85546875" style="2" customWidth="1"/>
    <col min="15108" max="15109" width="12.7109375" style="2" customWidth="1"/>
    <col min="15110" max="15110" width="10" style="2" customWidth="1"/>
    <col min="15111" max="15111" width="8.5703125" style="2" customWidth="1"/>
    <col min="15112" max="15112" width="2.5703125" style="2" customWidth="1"/>
    <col min="15113" max="15113" width="8.85546875" style="2" customWidth="1"/>
    <col min="15114" max="15114" width="14.7109375" style="2" customWidth="1"/>
    <col min="15115" max="15115" width="12.140625" style="2" customWidth="1"/>
    <col min="15116" max="15116" width="2" style="2" customWidth="1"/>
    <col min="15117" max="15117" width="11.28515625" style="2" customWidth="1"/>
    <col min="15118" max="15118" width="12" style="2" customWidth="1"/>
    <col min="15119" max="15119" width="1.85546875" style="2" customWidth="1"/>
    <col min="15120" max="15120" width="11.7109375" style="2" customWidth="1"/>
    <col min="15121" max="15362" width="9.140625" style="2"/>
    <col min="15363" max="15363" width="11.85546875" style="2" customWidth="1"/>
    <col min="15364" max="15365" width="12.7109375" style="2" customWidth="1"/>
    <col min="15366" max="15366" width="10" style="2" customWidth="1"/>
    <col min="15367" max="15367" width="8.5703125" style="2" customWidth="1"/>
    <col min="15368" max="15368" width="2.5703125" style="2" customWidth="1"/>
    <col min="15369" max="15369" width="8.85546875" style="2" customWidth="1"/>
    <col min="15370" max="15370" width="14.7109375" style="2" customWidth="1"/>
    <col min="15371" max="15371" width="12.140625" style="2" customWidth="1"/>
    <col min="15372" max="15372" width="2" style="2" customWidth="1"/>
    <col min="15373" max="15373" width="11.28515625" style="2" customWidth="1"/>
    <col min="15374" max="15374" width="12" style="2" customWidth="1"/>
    <col min="15375" max="15375" width="1.85546875" style="2" customWidth="1"/>
    <col min="15376" max="15376" width="11.7109375" style="2" customWidth="1"/>
    <col min="15377" max="15618" width="9.140625" style="2"/>
    <col min="15619" max="15619" width="11.85546875" style="2" customWidth="1"/>
    <col min="15620" max="15621" width="12.7109375" style="2" customWidth="1"/>
    <col min="15622" max="15622" width="10" style="2" customWidth="1"/>
    <col min="15623" max="15623" width="8.5703125" style="2" customWidth="1"/>
    <col min="15624" max="15624" width="2.5703125" style="2" customWidth="1"/>
    <col min="15625" max="15625" width="8.85546875" style="2" customWidth="1"/>
    <col min="15626" max="15626" width="14.7109375" style="2" customWidth="1"/>
    <col min="15627" max="15627" width="12.140625" style="2" customWidth="1"/>
    <col min="15628" max="15628" width="2" style="2" customWidth="1"/>
    <col min="15629" max="15629" width="11.28515625" style="2" customWidth="1"/>
    <col min="15630" max="15630" width="12" style="2" customWidth="1"/>
    <col min="15631" max="15631" width="1.85546875" style="2" customWidth="1"/>
    <col min="15632" max="15632" width="11.7109375" style="2" customWidth="1"/>
    <col min="15633" max="15874" width="9.140625" style="2"/>
    <col min="15875" max="15875" width="11.85546875" style="2" customWidth="1"/>
    <col min="15876" max="15877" width="12.7109375" style="2" customWidth="1"/>
    <col min="15878" max="15878" width="10" style="2" customWidth="1"/>
    <col min="15879" max="15879" width="8.5703125" style="2" customWidth="1"/>
    <col min="15880" max="15880" width="2.5703125" style="2" customWidth="1"/>
    <col min="15881" max="15881" width="8.85546875" style="2" customWidth="1"/>
    <col min="15882" max="15882" width="14.7109375" style="2" customWidth="1"/>
    <col min="15883" max="15883" width="12.140625" style="2" customWidth="1"/>
    <col min="15884" max="15884" width="2" style="2" customWidth="1"/>
    <col min="15885" max="15885" width="11.28515625" style="2" customWidth="1"/>
    <col min="15886" max="15886" width="12" style="2" customWidth="1"/>
    <col min="15887" max="15887" width="1.85546875" style="2" customWidth="1"/>
    <col min="15888" max="15888" width="11.7109375" style="2" customWidth="1"/>
    <col min="15889" max="16130" width="9.140625" style="2"/>
    <col min="16131" max="16131" width="11.85546875" style="2" customWidth="1"/>
    <col min="16132" max="16133" width="12.7109375" style="2" customWidth="1"/>
    <col min="16134" max="16134" width="10" style="2" customWidth="1"/>
    <col min="16135" max="16135" width="8.5703125" style="2" customWidth="1"/>
    <col min="16136" max="16136" width="2.5703125" style="2" customWidth="1"/>
    <col min="16137" max="16137" width="8.85546875" style="2" customWidth="1"/>
    <col min="16138" max="16138" width="14.7109375" style="2" customWidth="1"/>
    <col min="16139" max="16139" width="12.140625" style="2" customWidth="1"/>
    <col min="16140" max="16140" width="2" style="2" customWidth="1"/>
    <col min="16141" max="16141" width="11.28515625" style="2" customWidth="1"/>
    <col min="16142" max="16142" width="12" style="2" customWidth="1"/>
    <col min="16143" max="16143" width="1.85546875" style="2" customWidth="1"/>
    <col min="16144" max="16144" width="11.7109375" style="2" customWidth="1"/>
    <col min="16145" max="16384" width="9.140625" style="2"/>
  </cols>
  <sheetData>
    <row r="1" spans="1:21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  <c r="R1" s="1"/>
      <c r="S1" s="1"/>
      <c r="T1" s="1"/>
      <c r="U1" s="1"/>
    </row>
    <row r="2" spans="1:21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3"/>
      <c r="R2" s="3"/>
      <c r="S2" s="3"/>
      <c r="T2" s="3"/>
      <c r="U2" s="3"/>
    </row>
    <row r="3" spans="1:21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  <c r="S3" s="3"/>
      <c r="T3" s="3"/>
      <c r="U3" s="3"/>
    </row>
    <row r="4" spans="1:21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5"/>
      <c r="R4" s="5"/>
      <c r="S4" s="5"/>
      <c r="T4" s="5"/>
      <c r="U4" s="5"/>
    </row>
    <row r="5" spans="1:21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"/>
      <c r="R5" s="6"/>
      <c r="S5" s="6"/>
      <c r="T5" s="6"/>
      <c r="U5" s="6"/>
    </row>
    <row r="6" spans="1:21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1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</row>
    <row r="8" spans="1:21" s="12" customFormat="1" ht="15" customHeight="1" x14ac:dyDescent="0.25">
      <c r="A8" s="62" t="s">
        <v>35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</row>
    <row r="9" spans="1:21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</row>
    <row r="10" spans="1:21" s="16" customFormat="1" ht="12.75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14"/>
      <c r="P10" s="14"/>
    </row>
    <row r="11" spans="1:21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14"/>
      <c r="P11" s="14"/>
    </row>
    <row r="12" spans="1:21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23</v>
      </c>
    </row>
    <row r="13" spans="1:21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26</v>
      </c>
    </row>
    <row r="14" spans="1:21" x14ac:dyDescent="0.25">
      <c r="A14" s="26">
        <v>43191</v>
      </c>
      <c r="B14" s="27">
        <v>23924602.210000001</v>
      </c>
      <c r="C14" s="27">
        <v>164511.49</v>
      </c>
      <c r="D14" s="27">
        <v>1962224.12</v>
      </c>
      <c r="E14" s="28">
        <v>1150</v>
      </c>
      <c r="F14" s="27">
        <f>IFERROR((D14/E14/7)," ")</f>
        <v>243.754549068323</v>
      </c>
      <c r="H14" s="28">
        <v>67</v>
      </c>
      <c r="I14" s="27">
        <v>5309464</v>
      </c>
      <c r="J14" s="27">
        <v>52485</v>
      </c>
      <c r="K14" s="27">
        <v>402741.9</v>
      </c>
      <c r="M14" s="28">
        <v>16</v>
      </c>
      <c r="N14" s="27">
        <v>103057</v>
      </c>
      <c r="P14" s="27">
        <f t="shared" ref="P14:P65" si="0">D14+K14+N14</f>
        <v>2468023.02</v>
      </c>
    </row>
    <row r="15" spans="1:21" x14ac:dyDescent="0.25">
      <c r="A15" s="26">
        <f>A14+7</f>
        <v>43198</v>
      </c>
      <c r="B15" s="27">
        <v>27345743.079999998</v>
      </c>
      <c r="C15" s="27">
        <v>208678.7</v>
      </c>
      <c r="D15" s="27">
        <v>2317046.87</v>
      </c>
      <c r="E15" s="28">
        <v>1150</v>
      </c>
      <c r="F15" s="27">
        <f t="shared" ref="F15:F65" si="1">IFERROR((D15/E15/7)," ")</f>
        <v>287.83190931677024</v>
      </c>
      <c r="H15" s="28">
        <v>67</v>
      </c>
      <c r="I15" s="27">
        <v>5149969.5</v>
      </c>
      <c r="J15" s="27">
        <v>54425</v>
      </c>
      <c r="K15" s="27">
        <v>962235.49</v>
      </c>
      <c r="M15" s="28">
        <v>16</v>
      </c>
      <c r="N15" s="27">
        <v>130270</v>
      </c>
      <c r="P15" s="27">
        <f t="shared" si="0"/>
        <v>3409552.3600000003</v>
      </c>
    </row>
    <row r="16" spans="1:21" x14ac:dyDescent="0.25">
      <c r="A16" s="26">
        <f t="shared" ref="A16:A65" si="2">A15+7</f>
        <v>43205</v>
      </c>
      <c r="B16" s="27">
        <v>24095672.48</v>
      </c>
      <c r="C16" s="27">
        <v>213759.6</v>
      </c>
      <c r="D16" s="27">
        <v>2122086.65</v>
      </c>
      <c r="E16" s="28">
        <v>1150</v>
      </c>
      <c r="F16" s="27">
        <f>IFERROR((D16/E16/7)," ")</f>
        <v>263.61324844720497</v>
      </c>
      <c r="H16" s="28">
        <v>67</v>
      </c>
      <c r="I16" s="27">
        <v>4314242</v>
      </c>
      <c r="J16" s="27">
        <v>58355</v>
      </c>
      <c r="K16" s="27">
        <v>780311.6</v>
      </c>
      <c r="M16" s="28">
        <v>16</v>
      </c>
      <c r="N16" s="27">
        <v>106311</v>
      </c>
      <c r="P16" s="27">
        <f t="shared" si="0"/>
        <v>3008709.25</v>
      </c>
    </row>
    <row r="17" spans="1:16" x14ac:dyDescent="0.25">
      <c r="A17" s="26">
        <f t="shared" si="2"/>
        <v>43212</v>
      </c>
      <c r="B17" s="27">
        <v>25799963.449999999</v>
      </c>
      <c r="C17" s="27">
        <v>242983.66</v>
      </c>
      <c r="D17" s="27">
        <v>2027333.68</v>
      </c>
      <c r="E17" s="28">
        <v>1150</v>
      </c>
      <c r="F17" s="27">
        <f t="shared" si="1"/>
        <v>251.84269316770184</v>
      </c>
      <c r="H17" s="28">
        <v>67</v>
      </c>
      <c r="I17" s="27">
        <v>4075269</v>
      </c>
      <c r="J17" s="27">
        <v>34870</v>
      </c>
      <c r="K17" s="27">
        <v>805025.53</v>
      </c>
      <c r="M17" s="28">
        <v>16</v>
      </c>
      <c r="N17" s="27">
        <v>111455</v>
      </c>
      <c r="P17" s="27">
        <f t="shared" si="0"/>
        <v>2943814.21</v>
      </c>
    </row>
    <row r="18" spans="1:16" x14ac:dyDescent="0.25">
      <c r="A18" s="26">
        <f t="shared" si="2"/>
        <v>43219</v>
      </c>
      <c r="B18" s="27">
        <v>24430796.09</v>
      </c>
      <c r="C18" s="27">
        <v>228593.09</v>
      </c>
      <c r="D18" s="27">
        <v>2105624</v>
      </c>
      <c r="E18" s="28">
        <v>1150</v>
      </c>
      <c r="F18" s="27">
        <f t="shared" si="1"/>
        <v>261.56819875776398</v>
      </c>
      <c r="G18" s="2"/>
      <c r="H18" s="28">
        <v>67</v>
      </c>
      <c r="I18" s="27">
        <v>3898898</v>
      </c>
      <c r="J18" s="27">
        <v>35555</v>
      </c>
      <c r="K18" s="27">
        <v>1024259.9</v>
      </c>
      <c r="L18" s="2"/>
      <c r="M18" s="28">
        <v>16</v>
      </c>
      <c r="N18" s="27">
        <v>103476</v>
      </c>
      <c r="O18" s="2"/>
      <c r="P18" s="27">
        <f t="shared" si="0"/>
        <v>3233359.9</v>
      </c>
    </row>
    <row r="19" spans="1:16" x14ac:dyDescent="0.25">
      <c r="A19" s="26">
        <f t="shared" si="2"/>
        <v>43226</v>
      </c>
      <c r="B19" s="27">
        <v>22753697.370000001</v>
      </c>
      <c r="C19" s="27">
        <v>175913.47</v>
      </c>
      <c r="D19" s="27">
        <v>1962294.32</v>
      </c>
      <c r="E19" s="28">
        <v>1150</v>
      </c>
      <c r="F19" s="27">
        <f t="shared" si="1"/>
        <v>243.7632695652174</v>
      </c>
      <c r="H19" s="28">
        <v>67</v>
      </c>
      <c r="I19" s="27">
        <v>3671361</v>
      </c>
      <c r="J19" s="27">
        <v>41570</v>
      </c>
      <c r="K19" s="27">
        <v>1053515.8600000001</v>
      </c>
      <c r="M19" s="28">
        <v>16</v>
      </c>
      <c r="N19" s="27">
        <v>96628</v>
      </c>
      <c r="P19" s="27">
        <f t="shared" si="0"/>
        <v>3112438.18</v>
      </c>
    </row>
    <row r="20" spans="1:16" x14ac:dyDescent="0.25">
      <c r="A20" s="26">
        <f t="shared" si="2"/>
        <v>43233</v>
      </c>
      <c r="B20" s="27">
        <v>23599347.370000001</v>
      </c>
      <c r="C20" s="27">
        <v>165801.29999999999</v>
      </c>
      <c r="D20" s="27">
        <v>2111806.12</v>
      </c>
      <c r="E20" s="28">
        <v>1150</v>
      </c>
      <c r="F20" s="27">
        <f t="shared" si="1"/>
        <v>262.33616397515527</v>
      </c>
      <c r="H20" s="28">
        <v>67</v>
      </c>
      <c r="I20" s="27">
        <v>3921228.05</v>
      </c>
      <c r="J20" s="27">
        <v>53645</v>
      </c>
      <c r="K20" s="27">
        <v>962068.4</v>
      </c>
      <c r="M20" s="28">
        <v>16</v>
      </c>
      <c r="N20" s="27">
        <v>96571</v>
      </c>
      <c r="P20" s="27">
        <f t="shared" si="0"/>
        <v>3170445.52</v>
      </c>
    </row>
    <row r="21" spans="1:16" x14ac:dyDescent="0.25">
      <c r="A21" s="26">
        <f t="shared" si="2"/>
        <v>43240</v>
      </c>
      <c r="B21" s="27">
        <v>23446786.84</v>
      </c>
      <c r="C21" s="27">
        <v>177430.13</v>
      </c>
      <c r="D21" s="27">
        <v>1954411.48</v>
      </c>
      <c r="E21" s="28">
        <v>1150</v>
      </c>
      <c r="F21" s="27">
        <f t="shared" si="1"/>
        <v>242.78403478260867</v>
      </c>
      <c r="H21" s="28">
        <v>67</v>
      </c>
      <c r="I21" s="27">
        <v>3423139</v>
      </c>
      <c r="J21" s="27">
        <v>36745</v>
      </c>
      <c r="K21" s="27">
        <v>976855.85</v>
      </c>
      <c r="M21" s="28">
        <v>16</v>
      </c>
      <c r="N21" s="27">
        <v>100121.01</v>
      </c>
      <c r="P21" s="27">
        <f t="shared" si="0"/>
        <v>3031388.34</v>
      </c>
    </row>
    <row r="22" spans="1:16" x14ac:dyDescent="0.25">
      <c r="A22" s="26">
        <f t="shared" si="2"/>
        <v>43247</v>
      </c>
      <c r="B22" s="27">
        <v>22964884.829999998</v>
      </c>
      <c r="C22" s="27">
        <v>162973.92000000001</v>
      </c>
      <c r="D22" s="27">
        <v>2073521.32</v>
      </c>
      <c r="E22" s="28">
        <v>1150</v>
      </c>
      <c r="F22" s="27">
        <f t="shared" si="1"/>
        <v>257.58028819875778</v>
      </c>
      <c r="H22" s="28">
        <v>67</v>
      </c>
      <c r="I22" s="27">
        <v>3578857</v>
      </c>
      <c r="J22" s="27">
        <v>29380</v>
      </c>
      <c r="K22" s="27">
        <v>697685.69</v>
      </c>
      <c r="M22" s="28">
        <v>16</v>
      </c>
      <c r="N22" s="27">
        <v>104939</v>
      </c>
      <c r="P22" s="27">
        <f t="shared" si="0"/>
        <v>2876146.01</v>
      </c>
    </row>
    <row r="23" spans="1:16" x14ac:dyDescent="0.25">
      <c r="A23" s="26">
        <f t="shared" si="2"/>
        <v>43254</v>
      </c>
      <c r="B23" s="27">
        <v>23363934.379999999</v>
      </c>
      <c r="C23" s="27">
        <v>193933.16</v>
      </c>
      <c r="D23" s="27">
        <v>1928624.85</v>
      </c>
      <c r="E23" s="28">
        <v>1150</v>
      </c>
      <c r="F23" s="27">
        <f t="shared" si="1"/>
        <v>239.58072670807454</v>
      </c>
      <c r="H23" s="28">
        <v>67</v>
      </c>
      <c r="I23" s="27">
        <v>3227388</v>
      </c>
      <c r="J23" s="27">
        <v>28755</v>
      </c>
      <c r="K23" s="27">
        <v>789859.65</v>
      </c>
      <c r="M23" s="28">
        <v>16</v>
      </c>
      <c r="N23" s="27">
        <v>102948</v>
      </c>
      <c r="P23" s="27">
        <f t="shared" si="0"/>
        <v>2821432.5</v>
      </c>
    </row>
    <row r="24" spans="1:16" x14ac:dyDescent="0.25">
      <c r="A24" s="26">
        <f t="shared" si="2"/>
        <v>43261</v>
      </c>
      <c r="B24" s="27">
        <v>23085212.800000001</v>
      </c>
      <c r="C24" s="27">
        <v>182997.27</v>
      </c>
      <c r="D24" s="27">
        <v>1984326</v>
      </c>
      <c r="E24" s="28">
        <v>1150</v>
      </c>
      <c r="F24" s="27">
        <f t="shared" si="1"/>
        <v>246.50012422360251</v>
      </c>
      <c r="H24" s="28">
        <v>67</v>
      </c>
      <c r="I24" s="27">
        <v>3481661.05</v>
      </c>
      <c r="J24" s="27">
        <v>31840</v>
      </c>
      <c r="K24" s="27">
        <v>883856.75</v>
      </c>
      <c r="M24" s="28">
        <v>16</v>
      </c>
      <c r="N24" s="27">
        <v>95425</v>
      </c>
      <c r="P24" s="27">
        <f t="shared" si="0"/>
        <v>2963607.75</v>
      </c>
    </row>
    <row r="25" spans="1:16" x14ac:dyDescent="0.25">
      <c r="A25" s="26">
        <f t="shared" si="2"/>
        <v>43268</v>
      </c>
      <c r="B25" s="27">
        <v>22184416.34</v>
      </c>
      <c r="C25" s="27">
        <v>189291.04</v>
      </c>
      <c r="D25" s="27">
        <v>1827278.07</v>
      </c>
      <c r="E25" s="28">
        <v>1150</v>
      </c>
      <c r="F25" s="27">
        <f t="shared" si="1"/>
        <v>226.99106459627328</v>
      </c>
      <c r="H25" s="28">
        <v>67</v>
      </c>
      <c r="I25" s="27">
        <v>3474562</v>
      </c>
      <c r="J25" s="27">
        <v>30365</v>
      </c>
      <c r="K25" s="27">
        <v>809277.99</v>
      </c>
      <c r="M25" s="28">
        <v>16</v>
      </c>
      <c r="N25" s="27">
        <v>86390</v>
      </c>
      <c r="P25" s="27">
        <f t="shared" si="0"/>
        <v>2722946.06</v>
      </c>
    </row>
    <row r="26" spans="1:16" x14ac:dyDescent="0.25">
      <c r="A26" s="26">
        <f t="shared" si="2"/>
        <v>43275</v>
      </c>
      <c r="B26" s="27">
        <v>23060008.239999998</v>
      </c>
      <c r="C26" s="27">
        <v>200136.78</v>
      </c>
      <c r="D26" s="27">
        <v>2031336.65</v>
      </c>
      <c r="E26" s="28">
        <v>1150</v>
      </c>
      <c r="F26" s="27">
        <f t="shared" si="1"/>
        <v>252.33995652173911</v>
      </c>
      <c r="H26" s="28">
        <v>67</v>
      </c>
      <c r="I26" s="27">
        <v>3686506</v>
      </c>
      <c r="J26" s="27">
        <v>29135</v>
      </c>
      <c r="K26" s="27">
        <v>691144.47</v>
      </c>
      <c r="M26" s="28">
        <v>16</v>
      </c>
      <c r="N26" s="27">
        <v>90174</v>
      </c>
      <c r="P26" s="27">
        <f t="shared" si="0"/>
        <v>2812655.12</v>
      </c>
    </row>
    <row r="27" spans="1:16" x14ac:dyDescent="0.25">
      <c r="A27" s="26">
        <f t="shared" si="2"/>
        <v>43282</v>
      </c>
      <c r="B27" s="27">
        <v>22893951.559999999</v>
      </c>
      <c r="C27" s="27">
        <v>197456.82</v>
      </c>
      <c r="D27" s="27">
        <v>2069523.91</v>
      </c>
      <c r="E27" s="28">
        <v>1150</v>
      </c>
      <c r="F27" s="27">
        <f t="shared" si="1"/>
        <v>257.08371552795029</v>
      </c>
      <c r="H27" s="28">
        <v>67</v>
      </c>
      <c r="I27" s="27">
        <v>4099466</v>
      </c>
      <c r="J27" s="27">
        <v>41080</v>
      </c>
      <c r="K27" s="27">
        <v>838291.18</v>
      </c>
      <c r="M27" s="28">
        <v>16</v>
      </c>
      <c r="N27" s="27">
        <v>92698</v>
      </c>
      <c r="P27" s="27">
        <f t="shared" si="0"/>
        <v>3000513.09</v>
      </c>
    </row>
    <row r="28" spans="1:16" x14ac:dyDescent="0.25">
      <c r="A28" s="26">
        <f t="shared" si="2"/>
        <v>43289</v>
      </c>
      <c r="B28" s="27">
        <v>26601270.190000001</v>
      </c>
      <c r="C28" s="27">
        <v>179815.4</v>
      </c>
      <c r="D28" s="27">
        <v>2329307.83</v>
      </c>
      <c r="E28" s="28">
        <v>1150</v>
      </c>
      <c r="F28" s="27">
        <f t="shared" si="1"/>
        <v>289.35500993788821</v>
      </c>
      <c r="H28" s="28">
        <v>67</v>
      </c>
      <c r="I28" s="27">
        <v>4134778</v>
      </c>
      <c r="J28" s="27">
        <v>36710</v>
      </c>
      <c r="K28" s="27">
        <v>877523.6</v>
      </c>
      <c r="M28" s="28">
        <v>16</v>
      </c>
      <c r="N28" s="27">
        <v>111250</v>
      </c>
      <c r="P28" s="27">
        <f t="shared" si="0"/>
        <v>3318081.43</v>
      </c>
    </row>
    <row r="29" spans="1:16" x14ac:dyDescent="0.25">
      <c r="A29" s="26">
        <f t="shared" si="2"/>
        <v>43296</v>
      </c>
      <c r="B29" s="27">
        <v>23820897.210000001</v>
      </c>
      <c r="C29" s="27">
        <v>186409.57</v>
      </c>
      <c r="D29" s="27">
        <v>1929599.56</v>
      </c>
      <c r="E29" s="28">
        <v>1150</v>
      </c>
      <c r="F29" s="27">
        <f t="shared" si="1"/>
        <v>239.7018086956522</v>
      </c>
      <c r="H29" s="28">
        <v>67</v>
      </c>
      <c r="I29" s="27">
        <v>4261970</v>
      </c>
      <c r="J29" s="27">
        <v>37300</v>
      </c>
      <c r="K29" s="27">
        <v>682155.68</v>
      </c>
      <c r="M29" s="28">
        <v>16</v>
      </c>
      <c r="N29" s="27">
        <v>98011</v>
      </c>
      <c r="P29" s="27">
        <f t="shared" si="0"/>
        <v>2709766.24</v>
      </c>
    </row>
    <row r="30" spans="1:16" x14ac:dyDescent="0.25">
      <c r="A30" s="26">
        <f t="shared" si="2"/>
        <v>43303</v>
      </c>
      <c r="B30" s="27">
        <v>23728213.739999998</v>
      </c>
      <c r="C30" s="27">
        <v>171107.17</v>
      </c>
      <c r="D30" s="27">
        <v>2210867.4300000002</v>
      </c>
      <c r="E30" s="28">
        <v>1150</v>
      </c>
      <c r="F30" s="27">
        <f t="shared" si="1"/>
        <v>274.64191677018636</v>
      </c>
      <c r="H30" s="28">
        <v>67</v>
      </c>
      <c r="I30" s="27">
        <v>3695873.75</v>
      </c>
      <c r="J30" s="27">
        <v>33215</v>
      </c>
      <c r="K30" s="27">
        <v>225434.75</v>
      </c>
      <c r="M30" s="28">
        <v>16</v>
      </c>
      <c r="N30" s="27">
        <v>107738</v>
      </c>
      <c r="P30" s="27">
        <f t="shared" si="0"/>
        <v>2544040.1800000002</v>
      </c>
    </row>
    <row r="31" spans="1:16" x14ac:dyDescent="0.25">
      <c r="A31" s="26">
        <f t="shared" si="2"/>
        <v>43310</v>
      </c>
      <c r="B31" s="27">
        <v>24607611.219999999</v>
      </c>
      <c r="C31" s="27">
        <v>183642.31</v>
      </c>
      <c r="D31" s="27">
        <v>2104339.16</v>
      </c>
      <c r="E31" s="28">
        <v>1150</v>
      </c>
      <c r="F31" s="27">
        <f t="shared" si="1"/>
        <v>261.40859130434785</v>
      </c>
      <c r="H31" s="28">
        <v>67</v>
      </c>
      <c r="I31" s="27">
        <v>3821902.25</v>
      </c>
      <c r="J31" s="27">
        <v>44535</v>
      </c>
      <c r="K31" s="27">
        <v>831210.2</v>
      </c>
      <c r="M31" s="28">
        <v>16</v>
      </c>
      <c r="N31" s="27">
        <v>137124</v>
      </c>
      <c r="P31" s="27">
        <f t="shared" si="0"/>
        <v>3072673.3600000003</v>
      </c>
    </row>
    <row r="32" spans="1:16" x14ac:dyDescent="0.25">
      <c r="A32" s="26">
        <f t="shared" si="2"/>
        <v>43317</v>
      </c>
      <c r="B32" s="27">
        <v>26343896.34</v>
      </c>
      <c r="C32" s="27">
        <v>227929.18</v>
      </c>
      <c r="D32" s="27">
        <v>2197285.9900000002</v>
      </c>
      <c r="E32" s="28">
        <v>1150</v>
      </c>
      <c r="F32" s="27">
        <f t="shared" si="1"/>
        <v>272.95478136645966</v>
      </c>
      <c r="H32" s="28">
        <v>67</v>
      </c>
      <c r="I32" s="27">
        <v>3910202.25</v>
      </c>
      <c r="J32" s="27">
        <v>42015</v>
      </c>
      <c r="K32" s="27">
        <v>777437.75</v>
      </c>
      <c r="M32" s="28">
        <v>16</v>
      </c>
      <c r="N32" s="27">
        <v>97263</v>
      </c>
      <c r="P32" s="27">
        <f t="shared" si="0"/>
        <v>3071986.74</v>
      </c>
    </row>
    <row r="33" spans="1:16" x14ac:dyDescent="0.25">
      <c r="A33" s="26">
        <f t="shared" si="2"/>
        <v>43324</v>
      </c>
      <c r="B33" s="27">
        <v>26790707.640000001</v>
      </c>
      <c r="C33" s="27">
        <v>243213.55</v>
      </c>
      <c r="D33" s="27">
        <v>2263286.12</v>
      </c>
      <c r="E33" s="28">
        <v>1150</v>
      </c>
      <c r="F33" s="27">
        <f t="shared" si="1"/>
        <v>281.15355527950311</v>
      </c>
      <c r="H33" s="28">
        <v>67</v>
      </c>
      <c r="I33" s="27">
        <v>3803295</v>
      </c>
      <c r="J33" s="27">
        <v>39160</v>
      </c>
      <c r="K33" s="27">
        <v>891183.33</v>
      </c>
      <c r="M33" s="28">
        <v>16</v>
      </c>
      <c r="N33" s="27">
        <v>102989</v>
      </c>
      <c r="P33" s="27">
        <f t="shared" si="0"/>
        <v>3257458.45</v>
      </c>
    </row>
    <row r="34" spans="1:16" x14ac:dyDescent="0.25">
      <c r="A34" s="26">
        <f t="shared" si="2"/>
        <v>43331</v>
      </c>
      <c r="B34" s="27">
        <v>25121361.949999999</v>
      </c>
      <c r="C34" s="27">
        <v>234509.5</v>
      </c>
      <c r="D34" s="27">
        <v>2164295.52</v>
      </c>
      <c r="E34" s="28">
        <v>1150</v>
      </c>
      <c r="F34" s="27">
        <f t="shared" si="1"/>
        <v>268.85658633540373</v>
      </c>
      <c r="H34" s="28">
        <v>67</v>
      </c>
      <c r="I34" s="27">
        <v>4008610</v>
      </c>
      <c r="J34" s="27">
        <v>42845</v>
      </c>
      <c r="K34" s="27">
        <v>721140.66</v>
      </c>
      <c r="M34" s="28">
        <v>16</v>
      </c>
      <c r="N34" s="27">
        <v>95610</v>
      </c>
      <c r="P34" s="27">
        <f t="shared" si="0"/>
        <v>2981046.18</v>
      </c>
    </row>
    <row r="35" spans="1:16" x14ac:dyDescent="0.25">
      <c r="A35" s="26">
        <f t="shared" si="2"/>
        <v>43338</v>
      </c>
      <c r="B35" s="27">
        <v>24531816.359999999</v>
      </c>
      <c r="C35" s="27">
        <v>228073.42</v>
      </c>
      <c r="D35" s="27">
        <v>1976648.35</v>
      </c>
      <c r="E35" s="28">
        <v>1150</v>
      </c>
      <c r="F35" s="27">
        <f t="shared" si="1"/>
        <v>245.54637888198758</v>
      </c>
      <c r="H35" s="28">
        <v>67</v>
      </c>
      <c r="I35" s="27">
        <v>3709279.25</v>
      </c>
      <c r="J35" s="27">
        <v>38890</v>
      </c>
      <c r="K35" s="27">
        <v>620270.31000000006</v>
      </c>
      <c r="M35" s="28">
        <v>16</v>
      </c>
      <c r="N35" s="27">
        <v>122623</v>
      </c>
      <c r="P35" s="27">
        <f t="shared" si="0"/>
        <v>2719541.66</v>
      </c>
    </row>
    <row r="36" spans="1:16" x14ac:dyDescent="0.25">
      <c r="A36" s="26">
        <f t="shared" si="2"/>
        <v>43345</v>
      </c>
      <c r="B36" s="27">
        <v>26270586.32</v>
      </c>
      <c r="C36" s="27">
        <v>228025.51</v>
      </c>
      <c r="D36" s="27">
        <v>2194613.0499999998</v>
      </c>
      <c r="E36" s="28">
        <v>1150</v>
      </c>
      <c r="F36" s="27">
        <f t="shared" si="1"/>
        <v>272.62273913043475</v>
      </c>
      <c r="H36" s="28">
        <v>67</v>
      </c>
      <c r="I36" s="27">
        <v>5157646</v>
      </c>
      <c r="J36" s="27">
        <v>36665</v>
      </c>
      <c r="K36" s="27">
        <v>1707557.5</v>
      </c>
      <c r="M36" s="28">
        <v>16</v>
      </c>
      <c r="N36" s="27">
        <v>119771</v>
      </c>
      <c r="P36" s="27">
        <f t="shared" si="0"/>
        <v>4021941.55</v>
      </c>
    </row>
    <row r="37" spans="1:16" x14ac:dyDescent="0.25">
      <c r="A37" s="26">
        <f t="shared" si="2"/>
        <v>43352</v>
      </c>
      <c r="B37" s="27">
        <v>23893941.309999999</v>
      </c>
      <c r="C37" s="27">
        <v>211182.02</v>
      </c>
      <c r="D37" s="27">
        <v>2038669.37</v>
      </c>
      <c r="E37" s="28">
        <v>1150</v>
      </c>
      <c r="F37" s="27">
        <f t="shared" si="1"/>
        <v>253.25085341614908</v>
      </c>
      <c r="H37" s="28">
        <v>67</v>
      </c>
      <c r="I37" s="27">
        <v>3484065</v>
      </c>
      <c r="J37" s="27">
        <v>37845</v>
      </c>
      <c r="K37" s="27">
        <v>720514.29</v>
      </c>
      <c r="M37" s="28">
        <v>16</v>
      </c>
      <c r="N37" s="27">
        <v>93736</v>
      </c>
      <c r="P37" s="27">
        <f t="shared" si="0"/>
        <v>2852919.66</v>
      </c>
    </row>
    <row r="38" spans="1:16" x14ac:dyDescent="0.25">
      <c r="A38" s="26">
        <f t="shared" si="2"/>
        <v>43359</v>
      </c>
      <c r="B38" s="27">
        <v>22757962.809999999</v>
      </c>
      <c r="C38" s="27">
        <v>196787.67</v>
      </c>
      <c r="D38" s="27">
        <v>2007446.06</v>
      </c>
      <c r="E38" s="28">
        <v>1150</v>
      </c>
      <c r="F38" s="27">
        <f t="shared" si="1"/>
        <v>249.37218136645964</v>
      </c>
      <c r="H38" s="28">
        <v>67</v>
      </c>
      <c r="I38" s="27">
        <v>3479046.25</v>
      </c>
      <c r="J38" s="27">
        <v>40855</v>
      </c>
      <c r="K38" s="27">
        <v>815725.95</v>
      </c>
      <c r="M38" s="28">
        <v>16</v>
      </c>
      <c r="N38" s="27">
        <v>96941</v>
      </c>
      <c r="P38" s="27">
        <f t="shared" si="0"/>
        <v>2920113.01</v>
      </c>
    </row>
    <row r="39" spans="1:16" x14ac:dyDescent="0.25">
      <c r="A39" s="26">
        <f t="shared" si="2"/>
        <v>43366</v>
      </c>
      <c r="B39" s="27">
        <v>22749012.84</v>
      </c>
      <c r="C39" s="27">
        <v>185516.06</v>
      </c>
      <c r="D39" s="27">
        <v>2009292.97</v>
      </c>
      <c r="E39" s="28">
        <v>1150</v>
      </c>
      <c r="F39" s="27">
        <f t="shared" si="1"/>
        <v>249.60161118012419</v>
      </c>
      <c r="H39" s="28">
        <v>67</v>
      </c>
      <c r="I39" s="27">
        <v>4032589</v>
      </c>
      <c r="J39" s="27">
        <v>50945</v>
      </c>
      <c r="K39" s="27">
        <v>1180105.47</v>
      </c>
      <c r="M39" s="28">
        <v>16</v>
      </c>
      <c r="N39" s="27">
        <v>95505</v>
      </c>
      <c r="P39" s="27">
        <f t="shared" si="0"/>
        <v>3284903.44</v>
      </c>
    </row>
    <row r="40" spans="1:16" x14ac:dyDescent="0.25">
      <c r="A40" s="26">
        <f t="shared" si="2"/>
        <v>43373</v>
      </c>
      <c r="B40" s="27">
        <v>22652887.809999999</v>
      </c>
      <c r="C40" s="27">
        <v>204861.53</v>
      </c>
      <c r="D40" s="27">
        <v>1995343.2</v>
      </c>
      <c r="E40" s="28">
        <v>1150</v>
      </c>
      <c r="F40" s="27">
        <f t="shared" si="1"/>
        <v>247.86872049689441</v>
      </c>
      <c r="H40" s="28">
        <v>67</v>
      </c>
      <c r="I40" s="27">
        <v>3586277</v>
      </c>
      <c r="J40" s="27">
        <v>42490</v>
      </c>
      <c r="K40" s="27">
        <v>801886.47</v>
      </c>
      <c r="M40" s="28">
        <v>16</v>
      </c>
      <c r="N40" s="27">
        <v>91071</v>
      </c>
      <c r="P40" s="27">
        <f t="shared" si="0"/>
        <v>2888300.67</v>
      </c>
    </row>
    <row r="41" spans="1:16" x14ac:dyDescent="0.25">
      <c r="A41" s="26">
        <f t="shared" si="2"/>
        <v>43380</v>
      </c>
      <c r="B41" s="27">
        <v>23106541.5</v>
      </c>
      <c r="C41" s="27">
        <v>191892.01</v>
      </c>
      <c r="D41" s="27">
        <v>1958329.74</v>
      </c>
      <c r="E41" s="28">
        <v>1150</v>
      </c>
      <c r="F41" s="27">
        <f t="shared" si="1"/>
        <v>243.27077515527952</v>
      </c>
      <c r="H41" s="28">
        <v>67</v>
      </c>
      <c r="I41" s="27">
        <v>3939188.5</v>
      </c>
      <c r="J41" s="27">
        <v>46315</v>
      </c>
      <c r="K41" s="27">
        <v>774921.98</v>
      </c>
      <c r="M41" s="28">
        <v>16</v>
      </c>
      <c r="N41" s="27">
        <v>86319</v>
      </c>
      <c r="P41" s="27">
        <f t="shared" si="0"/>
        <v>2819570.7199999997</v>
      </c>
    </row>
    <row r="42" spans="1:16" x14ac:dyDescent="0.25">
      <c r="A42" s="26">
        <f t="shared" si="2"/>
        <v>43387</v>
      </c>
      <c r="B42" s="27">
        <v>22103476.370000001</v>
      </c>
      <c r="C42" s="27">
        <v>197660.9</v>
      </c>
      <c r="D42" s="27">
        <v>1913948</v>
      </c>
      <c r="E42" s="28">
        <v>1150</v>
      </c>
      <c r="F42" s="27">
        <f t="shared" si="1"/>
        <v>237.75751552795032</v>
      </c>
      <c r="H42" s="28">
        <v>67</v>
      </c>
      <c r="I42" s="27">
        <v>4053566.5</v>
      </c>
      <c r="J42" s="27">
        <v>50355</v>
      </c>
      <c r="K42" s="27">
        <v>668752.15</v>
      </c>
      <c r="M42" s="28">
        <v>16</v>
      </c>
      <c r="N42" s="27">
        <v>93798</v>
      </c>
      <c r="P42" s="27">
        <f t="shared" si="0"/>
        <v>2676498.15</v>
      </c>
    </row>
    <row r="43" spans="1:16" x14ac:dyDescent="0.25">
      <c r="A43" s="26">
        <f t="shared" si="2"/>
        <v>43394</v>
      </c>
      <c r="B43" s="27">
        <v>21727747.16</v>
      </c>
      <c r="C43" s="27">
        <v>195529.28</v>
      </c>
      <c r="D43" s="27">
        <v>1967694.77</v>
      </c>
      <c r="E43" s="28">
        <v>1150</v>
      </c>
      <c r="F43" s="27">
        <f t="shared" si="1"/>
        <v>244.43413291925464</v>
      </c>
      <c r="H43" s="28">
        <v>67</v>
      </c>
      <c r="I43" s="27">
        <v>3817258</v>
      </c>
      <c r="J43" s="27">
        <v>45660</v>
      </c>
      <c r="K43" s="27">
        <v>658078.55000000005</v>
      </c>
      <c r="M43" s="28">
        <v>16</v>
      </c>
      <c r="N43" s="27">
        <v>99175</v>
      </c>
      <c r="P43" s="27">
        <f t="shared" si="0"/>
        <v>2724948.3200000003</v>
      </c>
    </row>
    <row r="44" spans="1:16" x14ac:dyDescent="0.25">
      <c r="A44" s="26">
        <f t="shared" si="2"/>
        <v>43401</v>
      </c>
      <c r="B44" s="27">
        <v>21412835.75</v>
      </c>
      <c r="C44" s="27">
        <v>188360.23</v>
      </c>
      <c r="D44" s="27">
        <v>1910813.83</v>
      </c>
      <c r="E44" s="28">
        <v>1150</v>
      </c>
      <c r="F44" s="27">
        <f t="shared" si="1"/>
        <v>237.36817763975156</v>
      </c>
      <c r="H44" s="28">
        <v>67</v>
      </c>
      <c r="I44" s="27">
        <v>4011991.2</v>
      </c>
      <c r="J44" s="27">
        <v>54540</v>
      </c>
      <c r="K44" s="27">
        <v>917733.12</v>
      </c>
      <c r="M44" s="28">
        <v>16</v>
      </c>
      <c r="N44" s="27">
        <v>105221</v>
      </c>
      <c r="P44" s="27">
        <f t="shared" si="0"/>
        <v>2933767.95</v>
      </c>
    </row>
    <row r="45" spans="1:16" x14ac:dyDescent="0.25">
      <c r="A45" s="26">
        <f t="shared" si="2"/>
        <v>43408</v>
      </c>
      <c r="B45" s="27">
        <v>24068268.239999998</v>
      </c>
      <c r="C45" s="27">
        <v>239434.34</v>
      </c>
      <c r="D45" s="27">
        <v>2191372.2999999998</v>
      </c>
      <c r="E45" s="28">
        <v>1150</v>
      </c>
      <c r="F45" s="27">
        <f t="shared" si="1"/>
        <v>272.22016149068321</v>
      </c>
      <c r="H45" s="28">
        <v>67</v>
      </c>
      <c r="I45" s="27">
        <v>3832368.11</v>
      </c>
      <c r="J45" s="27">
        <v>46930</v>
      </c>
      <c r="K45" s="27">
        <v>1013085.91</v>
      </c>
      <c r="M45" s="28">
        <v>16</v>
      </c>
      <c r="N45" s="27">
        <v>109178</v>
      </c>
      <c r="P45" s="27">
        <f t="shared" si="0"/>
        <v>3313636.21</v>
      </c>
    </row>
    <row r="46" spans="1:16" x14ac:dyDescent="0.25">
      <c r="A46" s="26">
        <f t="shared" si="2"/>
        <v>43415</v>
      </c>
      <c r="B46" s="27">
        <v>22141890.079999998</v>
      </c>
      <c r="C46" s="27">
        <v>191946.83</v>
      </c>
      <c r="D46" s="27">
        <v>1890584.53</v>
      </c>
      <c r="E46" s="28">
        <v>1150</v>
      </c>
      <c r="F46" s="27">
        <f t="shared" si="1"/>
        <v>234.85522111801242</v>
      </c>
      <c r="H46" s="28">
        <v>67</v>
      </c>
      <c r="I46" s="27">
        <v>3808128</v>
      </c>
      <c r="J46" s="27">
        <v>53445</v>
      </c>
      <c r="K46" s="27">
        <v>456661.35</v>
      </c>
      <c r="M46" s="28">
        <v>16</v>
      </c>
      <c r="N46" s="27">
        <v>99011</v>
      </c>
      <c r="P46" s="27">
        <f t="shared" si="0"/>
        <v>2446256.88</v>
      </c>
    </row>
    <row r="47" spans="1:16" x14ac:dyDescent="0.25">
      <c r="A47" s="26">
        <f t="shared" si="2"/>
        <v>43422</v>
      </c>
      <c r="B47" s="27">
        <v>19851081.370000001</v>
      </c>
      <c r="C47" s="27">
        <v>173046.85</v>
      </c>
      <c r="D47" s="27">
        <v>1748052.04</v>
      </c>
      <c r="E47" s="28">
        <v>1150</v>
      </c>
      <c r="F47" s="27">
        <f t="shared" si="1"/>
        <v>217.14932173913044</v>
      </c>
      <c r="H47" s="28">
        <v>67</v>
      </c>
      <c r="I47" s="27">
        <v>3505972</v>
      </c>
      <c r="J47" s="27">
        <v>46565</v>
      </c>
      <c r="K47" s="27">
        <v>763882.94</v>
      </c>
      <c r="M47" s="28">
        <v>16</v>
      </c>
      <c r="N47" s="27">
        <v>85080</v>
      </c>
      <c r="P47" s="27">
        <f t="shared" si="0"/>
        <v>2597014.98</v>
      </c>
    </row>
    <row r="48" spans="1:16" x14ac:dyDescent="0.25">
      <c r="A48" s="26">
        <f t="shared" si="2"/>
        <v>43429</v>
      </c>
      <c r="B48" s="27">
        <v>22097086.34</v>
      </c>
      <c r="C48" s="27">
        <v>184652.89</v>
      </c>
      <c r="D48" s="27">
        <v>2016991.69</v>
      </c>
      <c r="E48" s="28">
        <v>1150</v>
      </c>
      <c r="F48" s="27">
        <f t="shared" si="1"/>
        <v>250.55797391304347</v>
      </c>
      <c r="H48" s="28">
        <v>67</v>
      </c>
      <c r="I48" s="27">
        <v>4192142</v>
      </c>
      <c r="J48" s="27">
        <v>49470</v>
      </c>
      <c r="K48" s="27">
        <v>956135.98</v>
      </c>
      <c r="M48" s="28">
        <v>16</v>
      </c>
      <c r="N48" s="27">
        <v>104548</v>
      </c>
      <c r="P48" s="27">
        <f t="shared" si="0"/>
        <v>3077675.67</v>
      </c>
    </row>
    <row r="49" spans="1:16" x14ac:dyDescent="0.25">
      <c r="A49" s="26">
        <f t="shared" si="2"/>
        <v>43436</v>
      </c>
      <c r="B49" s="27">
        <v>21029165.859999999</v>
      </c>
      <c r="C49" s="27">
        <v>160053.97</v>
      </c>
      <c r="D49" s="27">
        <v>1807435.24</v>
      </c>
      <c r="E49" s="28">
        <v>1150</v>
      </c>
      <c r="F49" s="27">
        <f t="shared" si="1"/>
        <v>224.52611677018632</v>
      </c>
      <c r="H49" s="28">
        <v>67</v>
      </c>
      <c r="I49" s="27">
        <v>3691255.1</v>
      </c>
      <c r="J49" s="27">
        <v>43325</v>
      </c>
      <c r="K49" s="27">
        <v>1016135.62</v>
      </c>
      <c r="M49" s="28">
        <v>16</v>
      </c>
      <c r="N49" s="27">
        <v>95542</v>
      </c>
      <c r="P49" s="27">
        <f t="shared" si="0"/>
        <v>2919112.86</v>
      </c>
    </row>
    <row r="50" spans="1:16" x14ac:dyDescent="0.25">
      <c r="A50" s="26">
        <f t="shared" si="2"/>
        <v>43443</v>
      </c>
      <c r="B50" s="27">
        <v>20194678.920000002</v>
      </c>
      <c r="C50" s="27">
        <v>152826.41</v>
      </c>
      <c r="D50" s="27">
        <v>1874352.03</v>
      </c>
      <c r="E50" s="28">
        <v>1150</v>
      </c>
      <c r="F50" s="27">
        <f t="shared" si="1"/>
        <v>232.83876149068323</v>
      </c>
      <c r="H50" s="28">
        <v>67</v>
      </c>
      <c r="I50" s="27">
        <v>3415226</v>
      </c>
      <c r="J50" s="27">
        <v>44735</v>
      </c>
      <c r="K50" s="27">
        <v>840067.65</v>
      </c>
      <c r="M50" s="28">
        <v>16</v>
      </c>
      <c r="N50" s="27">
        <v>107020</v>
      </c>
      <c r="P50" s="27">
        <f t="shared" si="0"/>
        <v>2821439.68</v>
      </c>
    </row>
    <row r="51" spans="1:16" x14ac:dyDescent="0.25">
      <c r="A51" s="26">
        <f t="shared" si="2"/>
        <v>43450</v>
      </c>
      <c r="B51" s="27">
        <v>19456006.949999999</v>
      </c>
      <c r="C51" s="27">
        <v>148242.82999999999</v>
      </c>
      <c r="D51" s="27">
        <v>1679472.73</v>
      </c>
      <c r="E51" s="28">
        <v>1150</v>
      </c>
      <c r="F51" s="27">
        <f t="shared" si="1"/>
        <v>208.63015279503105</v>
      </c>
      <c r="H51" s="28">
        <v>67</v>
      </c>
      <c r="I51" s="27">
        <v>3603858</v>
      </c>
      <c r="J51" s="27">
        <v>39110</v>
      </c>
      <c r="K51" s="27">
        <v>945686.6</v>
      </c>
      <c r="M51" s="28">
        <v>16</v>
      </c>
      <c r="N51" s="27">
        <v>104850</v>
      </c>
      <c r="P51" s="27">
        <f t="shared" si="0"/>
        <v>2730009.33</v>
      </c>
    </row>
    <row r="52" spans="1:16" x14ac:dyDescent="0.25">
      <c r="A52" s="26">
        <f t="shared" si="2"/>
        <v>43457</v>
      </c>
      <c r="B52" s="27">
        <v>20885643.010000002</v>
      </c>
      <c r="C52" s="27">
        <v>169383.77</v>
      </c>
      <c r="D52" s="27">
        <v>1866173.05</v>
      </c>
      <c r="E52" s="28">
        <v>1150</v>
      </c>
      <c r="F52" s="27">
        <f t="shared" si="1"/>
        <v>231.82273913043477</v>
      </c>
      <c r="H52" s="28">
        <v>67</v>
      </c>
      <c r="I52" s="27">
        <v>3402665</v>
      </c>
      <c r="J52" s="27">
        <v>44485</v>
      </c>
      <c r="K52" s="27">
        <v>727566.53</v>
      </c>
      <c r="M52" s="28">
        <v>16</v>
      </c>
      <c r="N52" s="27">
        <v>100238</v>
      </c>
      <c r="P52" s="27">
        <f t="shared" si="0"/>
        <v>2693977.58</v>
      </c>
    </row>
    <row r="53" spans="1:16" x14ac:dyDescent="0.25">
      <c r="A53" s="26">
        <f t="shared" si="2"/>
        <v>43464</v>
      </c>
      <c r="B53" s="27">
        <v>24561634.829999998</v>
      </c>
      <c r="C53" s="27">
        <v>140090.85</v>
      </c>
      <c r="D53" s="27">
        <v>2254388.36</v>
      </c>
      <c r="E53" s="28">
        <v>1150</v>
      </c>
      <c r="F53" s="27">
        <f t="shared" si="1"/>
        <v>280.04824347826087</v>
      </c>
      <c r="H53" s="28">
        <v>67</v>
      </c>
      <c r="I53" s="27">
        <v>3878434</v>
      </c>
      <c r="J53" s="27">
        <v>42715</v>
      </c>
      <c r="K53" s="27">
        <v>953670.08</v>
      </c>
      <c r="M53" s="28">
        <v>16</v>
      </c>
      <c r="N53" s="27">
        <v>117806</v>
      </c>
      <c r="P53" s="27">
        <f t="shared" si="0"/>
        <v>3325864.44</v>
      </c>
    </row>
    <row r="54" spans="1:16" x14ac:dyDescent="0.25">
      <c r="A54" s="26">
        <f t="shared" si="2"/>
        <v>43471</v>
      </c>
      <c r="B54" s="27">
        <v>25898804.719999999</v>
      </c>
      <c r="C54" s="27">
        <v>149421.70000000001</v>
      </c>
      <c r="D54" s="27">
        <v>2424056.7999999998</v>
      </c>
      <c r="E54" s="28">
        <v>1150</v>
      </c>
      <c r="F54" s="27">
        <f t="shared" si="1"/>
        <v>301.12506832298135</v>
      </c>
      <c r="H54" s="28">
        <v>67</v>
      </c>
      <c r="I54" s="27">
        <v>3849377</v>
      </c>
      <c r="J54" s="27">
        <v>44775</v>
      </c>
      <c r="K54" s="27">
        <v>972555</v>
      </c>
      <c r="M54" s="28">
        <v>16</v>
      </c>
      <c r="N54" s="27">
        <v>110193</v>
      </c>
      <c r="P54" s="27">
        <f t="shared" si="0"/>
        <v>3506804.8</v>
      </c>
    </row>
    <row r="55" spans="1:16" x14ac:dyDescent="0.25">
      <c r="A55" s="26">
        <f t="shared" si="2"/>
        <v>43478</v>
      </c>
      <c r="B55" s="27">
        <v>21170885.600000001</v>
      </c>
      <c r="C55" s="27">
        <v>186795.28</v>
      </c>
      <c r="D55" s="27">
        <v>1669082.43</v>
      </c>
      <c r="E55" s="28">
        <v>1150</v>
      </c>
      <c r="F55" s="27">
        <f t="shared" si="1"/>
        <v>207.33943229813664</v>
      </c>
      <c r="H55" s="28">
        <v>67</v>
      </c>
      <c r="I55" s="27">
        <v>3411231</v>
      </c>
      <c r="J55" s="27">
        <v>39670</v>
      </c>
      <c r="K55" s="27">
        <v>853236.58</v>
      </c>
      <c r="M55" s="28">
        <v>16</v>
      </c>
      <c r="N55" s="27">
        <v>105869</v>
      </c>
      <c r="P55" s="27">
        <f t="shared" si="0"/>
        <v>2628188.0099999998</v>
      </c>
    </row>
    <row r="56" spans="1:16" x14ac:dyDescent="0.25">
      <c r="A56" s="26">
        <f t="shared" si="2"/>
        <v>43485</v>
      </c>
      <c r="B56" s="27">
        <v>17846293.870000001</v>
      </c>
      <c r="C56" s="27">
        <v>146615.93</v>
      </c>
      <c r="D56" s="27">
        <v>1601676.84</v>
      </c>
      <c r="E56" s="28">
        <v>1150</v>
      </c>
      <c r="F56" s="27">
        <f t="shared" si="1"/>
        <v>198.96606708074538</v>
      </c>
      <c r="H56" s="28">
        <v>67</v>
      </c>
      <c r="I56" s="27">
        <v>3061960</v>
      </c>
      <c r="J56" s="27">
        <v>38735</v>
      </c>
      <c r="K56" s="27">
        <v>771394.5</v>
      </c>
      <c r="M56" s="28">
        <v>16</v>
      </c>
      <c r="N56" s="27">
        <v>82186</v>
      </c>
      <c r="P56" s="27">
        <f t="shared" si="0"/>
        <v>2455257.34</v>
      </c>
    </row>
    <row r="57" spans="1:16" x14ac:dyDescent="0.25">
      <c r="A57" s="26">
        <f t="shared" si="2"/>
        <v>43492</v>
      </c>
      <c r="B57" s="27">
        <v>22265242.390000001</v>
      </c>
      <c r="C57" s="27">
        <v>168502.44</v>
      </c>
      <c r="D57" s="27">
        <v>1922852.01</v>
      </c>
      <c r="E57" s="28">
        <v>1150</v>
      </c>
      <c r="F57" s="27">
        <f t="shared" si="1"/>
        <v>238.86360372670808</v>
      </c>
      <c r="H57" s="28">
        <v>67</v>
      </c>
      <c r="I57" s="27">
        <v>3585678</v>
      </c>
      <c r="J57" s="27">
        <v>38930</v>
      </c>
      <c r="K57" s="27">
        <v>478926.08000000002</v>
      </c>
      <c r="M57" s="28">
        <v>16</v>
      </c>
      <c r="N57" s="27">
        <v>101760</v>
      </c>
      <c r="P57" s="27">
        <f t="shared" si="0"/>
        <v>2503538.09</v>
      </c>
    </row>
    <row r="58" spans="1:16" x14ac:dyDescent="0.25">
      <c r="A58" s="26">
        <f t="shared" si="2"/>
        <v>43499</v>
      </c>
      <c r="B58" s="27">
        <v>21751925.27</v>
      </c>
      <c r="C58" s="27">
        <v>149662.01999999999</v>
      </c>
      <c r="D58" s="27">
        <v>1960317.01</v>
      </c>
      <c r="E58" s="28">
        <v>1150</v>
      </c>
      <c r="F58" s="27">
        <f t="shared" si="1"/>
        <v>243.5176409937888</v>
      </c>
      <c r="H58" s="28">
        <v>67</v>
      </c>
      <c r="I58" s="27">
        <v>3523515</v>
      </c>
      <c r="J58" s="27">
        <v>38300</v>
      </c>
      <c r="K58" s="27">
        <v>784625</v>
      </c>
      <c r="M58" s="28">
        <v>16</v>
      </c>
      <c r="N58" s="27">
        <v>99588</v>
      </c>
      <c r="P58" s="27">
        <f t="shared" si="0"/>
        <v>2844530.01</v>
      </c>
    </row>
    <row r="59" spans="1:16" x14ac:dyDescent="0.25">
      <c r="A59" s="26">
        <f t="shared" si="2"/>
        <v>43506</v>
      </c>
      <c r="B59" s="27">
        <v>25828030.690000001</v>
      </c>
      <c r="C59" s="27">
        <v>207110.17</v>
      </c>
      <c r="D59" s="27">
        <v>2232248.59</v>
      </c>
      <c r="E59" s="28">
        <v>1150</v>
      </c>
      <c r="F59" s="27">
        <v>277</v>
      </c>
      <c r="H59" s="28">
        <v>67</v>
      </c>
      <c r="I59" s="27">
        <v>3789112</v>
      </c>
      <c r="J59" s="27">
        <v>42325</v>
      </c>
      <c r="K59" s="27">
        <v>1047900.78</v>
      </c>
      <c r="M59" s="28">
        <v>16</v>
      </c>
      <c r="N59" s="27">
        <v>108195</v>
      </c>
      <c r="P59" s="27">
        <f t="shared" si="0"/>
        <v>3388344.37</v>
      </c>
    </row>
    <row r="60" spans="1:16" s="32" customFormat="1" x14ac:dyDescent="0.25">
      <c r="A60" s="26">
        <f t="shared" si="2"/>
        <v>43513</v>
      </c>
      <c r="B60" s="30">
        <v>23717756.100000001</v>
      </c>
      <c r="C60" s="30">
        <v>192657.02</v>
      </c>
      <c r="D60" s="30">
        <v>1958351.6699999997</v>
      </c>
      <c r="E60" s="31">
        <v>1150</v>
      </c>
      <c r="F60" s="27">
        <v>243.27349937888195</v>
      </c>
      <c r="G60" s="30"/>
      <c r="H60" s="31">
        <v>67</v>
      </c>
      <c r="I60" s="30">
        <v>3709166</v>
      </c>
      <c r="J60" s="27">
        <v>41515</v>
      </c>
      <c r="K60" s="30">
        <v>823300.45</v>
      </c>
      <c r="L60" s="31"/>
      <c r="M60" s="31">
        <v>16</v>
      </c>
      <c r="N60" s="30">
        <v>104251</v>
      </c>
      <c r="O60" s="30"/>
      <c r="P60" s="27">
        <f t="shared" si="0"/>
        <v>2885903.1199999996</v>
      </c>
    </row>
    <row r="61" spans="1:16" s="32" customFormat="1" x14ac:dyDescent="0.25">
      <c r="A61" s="26">
        <f t="shared" si="2"/>
        <v>43520</v>
      </c>
      <c r="B61" s="30">
        <v>25509715.079999998</v>
      </c>
      <c r="C61" s="30">
        <v>197280.43</v>
      </c>
      <c r="D61" s="30">
        <v>2225332.9</v>
      </c>
      <c r="E61" s="31">
        <v>1150</v>
      </c>
      <c r="F61" s="27">
        <f t="shared" si="1"/>
        <v>276.43886956521737</v>
      </c>
      <c r="G61" s="30"/>
      <c r="H61" s="31">
        <v>67</v>
      </c>
      <c r="I61" s="30">
        <v>3695280</v>
      </c>
      <c r="J61" s="27">
        <v>40515</v>
      </c>
      <c r="K61" s="30">
        <v>901186.1</v>
      </c>
      <c r="L61" s="31"/>
      <c r="M61" s="31">
        <v>16</v>
      </c>
      <c r="N61" s="30">
        <v>110613</v>
      </c>
      <c r="O61" s="30"/>
      <c r="P61" s="30">
        <f t="shared" si="0"/>
        <v>3237132</v>
      </c>
    </row>
    <row r="62" spans="1:16" s="32" customFormat="1" x14ac:dyDescent="0.25">
      <c r="A62" s="26">
        <f t="shared" si="2"/>
        <v>43527</v>
      </c>
      <c r="B62" s="30">
        <v>28565493.460000001</v>
      </c>
      <c r="C62" s="30">
        <v>197875.06</v>
      </c>
      <c r="D62" s="30">
        <v>2569614.48</v>
      </c>
      <c r="E62" s="31">
        <v>1150</v>
      </c>
      <c r="F62" s="27">
        <f t="shared" si="1"/>
        <v>319.20676770186338</v>
      </c>
      <c r="G62" s="30"/>
      <c r="H62" s="31">
        <v>67</v>
      </c>
      <c r="I62" s="30">
        <v>3966619</v>
      </c>
      <c r="J62" s="27">
        <v>42640</v>
      </c>
      <c r="K62" s="30">
        <v>977199.35</v>
      </c>
      <c r="L62" s="31"/>
      <c r="M62" s="31">
        <v>16</v>
      </c>
      <c r="N62" s="30">
        <v>104086</v>
      </c>
      <c r="O62" s="30"/>
      <c r="P62" s="30">
        <f t="shared" si="0"/>
        <v>3650899.83</v>
      </c>
    </row>
    <row r="63" spans="1:16" x14ac:dyDescent="0.25">
      <c r="A63" s="26">
        <f t="shared" si="2"/>
        <v>43534</v>
      </c>
      <c r="B63" s="27">
        <v>27914022.550000001</v>
      </c>
      <c r="C63" s="27">
        <v>205640.47</v>
      </c>
      <c r="D63" s="27">
        <v>2455120.9900000002</v>
      </c>
      <c r="E63" s="28">
        <v>1150</v>
      </c>
      <c r="F63" s="27">
        <f t="shared" si="1"/>
        <v>304.98397391304349</v>
      </c>
      <c r="H63" s="28">
        <v>67</v>
      </c>
      <c r="I63" s="27">
        <v>4154357</v>
      </c>
      <c r="J63" s="27">
        <v>48675</v>
      </c>
      <c r="K63" s="27">
        <v>799574.2</v>
      </c>
      <c r="M63" s="28">
        <v>16</v>
      </c>
      <c r="N63" s="27">
        <v>112908</v>
      </c>
      <c r="P63" s="27">
        <f t="shared" si="0"/>
        <v>3367603.1900000004</v>
      </c>
    </row>
    <row r="64" spans="1:16" x14ac:dyDescent="0.25">
      <c r="A64" s="26">
        <f t="shared" si="2"/>
        <v>43541</v>
      </c>
      <c r="B64" s="27">
        <v>26973390.149999999</v>
      </c>
      <c r="C64" s="27">
        <v>208879.41</v>
      </c>
      <c r="D64" s="27">
        <v>2407183.46</v>
      </c>
      <c r="E64" s="28">
        <v>1150</v>
      </c>
      <c r="F64" s="27">
        <f t="shared" si="1"/>
        <v>299.02900124223601</v>
      </c>
      <c r="H64" s="28">
        <v>67</v>
      </c>
      <c r="I64" s="27">
        <v>3994595</v>
      </c>
      <c r="J64" s="27">
        <v>49190</v>
      </c>
      <c r="K64" s="27">
        <v>868371.44</v>
      </c>
      <c r="M64" s="28">
        <v>16</v>
      </c>
      <c r="N64" s="27">
        <v>118077</v>
      </c>
      <c r="P64" s="27">
        <f t="shared" si="0"/>
        <v>3393631.9</v>
      </c>
    </row>
    <row r="65" spans="1:18" x14ac:dyDescent="0.25">
      <c r="A65" s="26">
        <f t="shared" si="2"/>
        <v>43548</v>
      </c>
      <c r="B65" s="27">
        <v>27460303.170000002</v>
      </c>
      <c r="C65" s="27">
        <v>208921.56</v>
      </c>
      <c r="D65" s="27">
        <v>2445923.75</v>
      </c>
      <c r="E65" s="28">
        <v>1150</v>
      </c>
      <c r="F65" s="27">
        <f t="shared" si="1"/>
        <v>303.84145962732919</v>
      </c>
      <c r="H65" s="28">
        <v>67</v>
      </c>
      <c r="I65" s="27">
        <v>3974202</v>
      </c>
      <c r="J65" s="27">
        <v>50715</v>
      </c>
      <c r="K65" s="27">
        <v>1026665</v>
      </c>
      <c r="M65" s="28">
        <v>16</v>
      </c>
      <c r="N65" s="27">
        <v>113328</v>
      </c>
      <c r="P65" s="27">
        <f t="shared" si="0"/>
        <v>3585916.75</v>
      </c>
    </row>
    <row r="66" spans="1:18" ht="15.75" thickBot="1" x14ac:dyDescent="0.3">
      <c r="A66" s="8" t="s">
        <v>23</v>
      </c>
      <c r="B66" s="33">
        <f>SUM(B14:B65)</f>
        <v>1230357102.21</v>
      </c>
      <c r="C66" s="33">
        <f>SUM(C14:C65)</f>
        <v>9938015.9699999988</v>
      </c>
      <c r="D66" s="33">
        <f>SUM(D14:D65)</f>
        <v>106849801.89000003</v>
      </c>
      <c r="E66" s="34">
        <f>(SUM(E14:E65)/COUNT(E14:E65))</f>
        <v>1150</v>
      </c>
      <c r="F66" s="33">
        <f>(+D66/(SUM(E14:E65)*7))</f>
        <v>255.25514068322988</v>
      </c>
      <c r="G66" s="35"/>
      <c r="H66" s="34">
        <f>(SUM(H14:H65)/COUNT(H14:H65))</f>
        <v>67</v>
      </c>
      <c r="I66" s="33">
        <f>SUM(I14:I65)</f>
        <v>200264688.75999999</v>
      </c>
      <c r="J66" s="33">
        <f>SUM(J14:J65)</f>
        <v>2205310</v>
      </c>
      <c r="K66" s="33">
        <f>SUM(K14:K65)</f>
        <v>43526589.160000004</v>
      </c>
      <c r="M66" s="34">
        <f>(SUM(M14:M65)/COUNT(M14:M65))</f>
        <v>16</v>
      </c>
      <c r="N66" s="33">
        <f>SUM(N14:N65)</f>
        <v>5368935.0099999998</v>
      </c>
      <c r="P66" s="33">
        <f>SUM(P14:P65)</f>
        <v>155745326.06000006</v>
      </c>
    </row>
    <row r="67" spans="1:18" s="37" customFormat="1" ht="15.75" thickTop="1" x14ac:dyDescent="0.25">
      <c r="A67" s="8"/>
      <c r="B67" s="36"/>
      <c r="C67" s="36"/>
      <c r="D67" s="36"/>
      <c r="F67" s="27"/>
      <c r="G67" s="36"/>
      <c r="H67" s="38"/>
      <c r="I67" s="35"/>
      <c r="J67" s="35"/>
      <c r="K67" s="27"/>
      <c r="M67" s="28"/>
      <c r="N67" s="27"/>
      <c r="O67" s="27"/>
      <c r="P67" s="27"/>
    </row>
    <row r="68" spans="1:18" s="37" customFormat="1" x14ac:dyDescent="0.25">
      <c r="A68" s="39" t="s">
        <v>31</v>
      </c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</row>
    <row r="69" spans="1:18" x14ac:dyDescent="0.25">
      <c r="A69" s="39" t="s">
        <v>32</v>
      </c>
      <c r="B69" s="8"/>
      <c r="I69" s="28"/>
      <c r="L69" s="27"/>
      <c r="M69" s="27"/>
      <c r="Q69" s="27"/>
      <c r="R69" s="27"/>
    </row>
    <row r="70" spans="1:18" x14ac:dyDescent="0.25">
      <c r="A70" s="39" t="s">
        <v>33</v>
      </c>
      <c r="B70" s="40"/>
      <c r="C70" s="41"/>
      <c r="D70" s="41"/>
      <c r="E70" s="41"/>
      <c r="F70" s="41"/>
      <c r="G70" s="41"/>
      <c r="H70" s="41"/>
      <c r="I70" s="42"/>
      <c r="J70" s="41"/>
      <c r="K70" s="41"/>
      <c r="L70" s="41"/>
      <c r="M70" s="41"/>
      <c r="N70" s="41"/>
      <c r="O70" s="41"/>
      <c r="Q70" s="27"/>
      <c r="R70" s="27"/>
    </row>
    <row r="71" spans="1:18" x14ac:dyDescent="0.25">
      <c r="E71" s="28"/>
      <c r="H71" s="28"/>
    </row>
    <row r="72" spans="1:18" x14ac:dyDescent="0.25">
      <c r="E72" s="28"/>
      <c r="H72" s="28"/>
    </row>
    <row r="73" spans="1:18" x14ac:dyDescent="0.25">
      <c r="E73" s="28"/>
      <c r="H73" s="28"/>
    </row>
    <row r="74" spans="1:18" x14ac:dyDescent="0.25">
      <c r="E74" s="28"/>
      <c r="H74" s="28"/>
    </row>
    <row r="75" spans="1:18" x14ac:dyDescent="0.25">
      <c r="E75" s="28"/>
      <c r="H75" s="28"/>
    </row>
    <row r="76" spans="1:18" x14ac:dyDescent="0.25">
      <c r="E76" s="28"/>
      <c r="H76" s="28"/>
    </row>
    <row r="77" spans="1:18" x14ac:dyDescent="0.25">
      <c r="E77" s="28"/>
      <c r="H77" s="28"/>
    </row>
    <row r="78" spans="1:18" x14ac:dyDescent="0.25">
      <c r="E78" s="28"/>
      <c r="H78" s="28"/>
    </row>
    <row r="79" spans="1:18" x14ac:dyDescent="0.25">
      <c r="E79" s="28"/>
      <c r="H79" s="28"/>
    </row>
    <row r="80" spans="1:18" x14ac:dyDescent="0.25">
      <c r="E80" s="28"/>
      <c r="H80" s="28"/>
    </row>
    <row r="81" spans="5:8" x14ac:dyDescent="0.25">
      <c r="E81" s="28"/>
      <c r="H81" s="28"/>
    </row>
    <row r="82" spans="5:8" x14ac:dyDescent="0.25">
      <c r="E82" s="28"/>
      <c r="H82" s="28"/>
    </row>
    <row r="83" spans="5:8" x14ac:dyDescent="0.25">
      <c r="E83" s="28"/>
      <c r="H83" s="28"/>
    </row>
    <row r="84" spans="5:8" x14ac:dyDescent="0.25">
      <c r="E84" s="28"/>
      <c r="H84" s="28"/>
    </row>
    <row r="85" spans="5:8" x14ac:dyDescent="0.25">
      <c r="E85" s="28"/>
      <c r="H85" s="28"/>
    </row>
    <row r="86" spans="5:8" x14ac:dyDescent="0.25">
      <c r="E86" s="28"/>
      <c r="H86" s="28"/>
    </row>
    <row r="87" spans="5:8" x14ac:dyDescent="0.25">
      <c r="E87" s="28"/>
      <c r="H87" s="28"/>
    </row>
    <row r="88" spans="5:8" x14ac:dyDescent="0.25">
      <c r="E88" s="28"/>
      <c r="H88" s="28"/>
    </row>
    <row r="89" spans="5:8" x14ac:dyDescent="0.25">
      <c r="H89" s="28"/>
    </row>
    <row r="90" spans="5:8" x14ac:dyDescent="0.25">
      <c r="H90" s="28"/>
    </row>
    <row r="91" spans="5:8" x14ac:dyDescent="0.25">
      <c r="H91" s="28"/>
    </row>
    <row r="92" spans="5:8" x14ac:dyDescent="0.25">
      <c r="H92" s="28"/>
    </row>
    <row r="93" spans="5:8" x14ac:dyDescent="0.25">
      <c r="H93" s="28"/>
    </row>
    <row r="94" spans="5:8" x14ac:dyDescent="0.25">
      <c r="H94" s="28"/>
    </row>
    <row r="95" spans="5:8" x14ac:dyDescent="0.25">
      <c r="H95" s="28"/>
    </row>
    <row r="96" spans="5:8" x14ac:dyDescent="0.25">
      <c r="H96" s="28"/>
    </row>
    <row r="97" spans="8:8" x14ac:dyDescent="0.25">
      <c r="H97" s="28"/>
    </row>
    <row r="98" spans="8:8" x14ac:dyDescent="0.25">
      <c r="H98" s="28"/>
    </row>
    <row r="99" spans="8:8" x14ac:dyDescent="0.25">
      <c r="H99" s="28"/>
    </row>
    <row r="100" spans="8:8" x14ac:dyDescent="0.25">
      <c r="H100" s="28"/>
    </row>
    <row r="101" spans="8:8" x14ac:dyDescent="0.25">
      <c r="H101" s="28"/>
    </row>
    <row r="102" spans="8:8" x14ac:dyDescent="0.25">
      <c r="H102" s="28"/>
    </row>
    <row r="103" spans="8:8" x14ac:dyDescent="0.25">
      <c r="H103" s="28"/>
    </row>
    <row r="104" spans="8:8" x14ac:dyDescent="0.25">
      <c r="H104" s="28"/>
    </row>
    <row r="105" spans="8:8" x14ac:dyDescent="0.25">
      <c r="H105" s="28"/>
    </row>
    <row r="106" spans="8:8" x14ac:dyDescent="0.25">
      <c r="H106" s="28"/>
    </row>
    <row r="107" spans="8:8" x14ac:dyDescent="0.25">
      <c r="H107" s="28"/>
    </row>
    <row r="108" spans="8:8" x14ac:dyDescent="0.25">
      <c r="H108" s="28"/>
    </row>
    <row r="109" spans="8:8" x14ac:dyDescent="0.25">
      <c r="H109" s="28"/>
    </row>
    <row r="110" spans="8:8" x14ac:dyDescent="0.25">
      <c r="H110" s="28"/>
    </row>
    <row r="111" spans="8:8" x14ac:dyDescent="0.25">
      <c r="H111" s="28"/>
    </row>
    <row r="112" spans="8:8" x14ac:dyDescent="0.25">
      <c r="H112" s="28"/>
    </row>
    <row r="113" spans="8:8" x14ac:dyDescent="0.25">
      <c r="H113" s="28"/>
    </row>
    <row r="114" spans="8:8" x14ac:dyDescent="0.25">
      <c r="H114" s="28"/>
    </row>
    <row r="115" spans="8:8" x14ac:dyDescent="0.25">
      <c r="H115" s="28"/>
    </row>
    <row r="116" spans="8:8" x14ac:dyDescent="0.25">
      <c r="H116" s="28"/>
    </row>
    <row r="117" spans="8:8" x14ac:dyDescent="0.25">
      <c r="H117" s="28"/>
    </row>
    <row r="118" spans="8:8" x14ac:dyDescent="0.25">
      <c r="H118" s="28"/>
    </row>
    <row r="119" spans="8:8" x14ac:dyDescent="0.25">
      <c r="H119" s="28"/>
    </row>
    <row r="120" spans="8:8" x14ac:dyDescent="0.25">
      <c r="H120" s="28"/>
    </row>
    <row r="121" spans="8:8" x14ac:dyDescent="0.25">
      <c r="H121" s="28"/>
    </row>
    <row r="122" spans="8:8" x14ac:dyDescent="0.25">
      <c r="H122" s="28"/>
    </row>
    <row r="123" spans="8:8" x14ac:dyDescent="0.25">
      <c r="H123" s="28"/>
    </row>
    <row r="124" spans="8:8" x14ac:dyDescent="0.25">
      <c r="H124" s="28"/>
    </row>
    <row r="125" spans="8:8" x14ac:dyDescent="0.25">
      <c r="H125" s="28"/>
    </row>
    <row r="126" spans="8:8" x14ac:dyDescent="0.25">
      <c r="H126" s="28"/>
    </row>
    <row r="127" spans="8:8" x14ac:dyDescent="0.25">
      <c r="H127" s="28"/>
    </row>
    <row r="128" spans="8:8" x14ac:dyDescent="0.25">
      <c r="H128" s="28"/>
    </row>
    <row r="129" spans="8:8" x14ac:dyDescent="0.25">
      <c r="H129" s="28"/>
    </row>
    <row r="130" spans="8:8" x14ac:dyDescent="0.25">
      <c r="H130" s="28"/>
    </row>
    <row r="131" spans="8:8" x14ac:dyDescent="0.25">
      <c r="H131" s="28"/>
    </row>
    <row r="132" spans="8:8" x14ac:dyDescent="0.25">
      <c r="H132" s="28"/>
    </row>
    <row r="133" spans="8:8" x14ac:dyDescent="0.25">
      <c r="H133" s="28"/>
    </row>
    <row r="134" spans="8:8" x14ac:dyDescent="0.25">
      <c r="H134" s="28"/>
    </row>
    <row r="135" spans="8:8" x14ac:dyDescent="0.25">
      <c r="H135" s="28"/>
    </row>
    <row r="136" spans="8:8" x14ac:dyDescent="0.25">
      <c r="H136" s="28"/>
    </row>
    <row r="137" spans="8:8" x14ac:dyDescent="0.25">
      <c r="H137" s="28"/>
    </row>
    <row r="138" spans="8:8" x14ac:dyDescent="0.25">
      <c r="H138" s="28"/>
    </row>
    <row r="139" spans="8:8" x14ac:dyDescent="0.25">
      <c r="H139" s="28"/>
    </row>
    <row r="140" spans="8:8" x14ac:dyDescent="0.25">
      <c r="H140" s="28"/>
    </row>
    <row r="141" spans="8:8" x14ac:dyDescent="0.25">
      <c r="H141" s="28"/>
    </row>
    <row r="142" spans="8:8" x14ac:dyDescent="0.25">
      <c r="H142" s="28"/>
    </row>
    <row r="143" spans="8:8" x14ac:dyDescent="0.25">
      <c r="H143" s="28"/>
    </row>
    <row r="144" spans="8:8" x14ac:dyDescent="0.25">
      <c r="H144" s="28"/>
    </row>
    <row r="145" spans="8:8" x14ac:dyDescent="0.25">
      <c r="H145" s="28"/>
    </row>
    <row r="146" spans="8:8" x14ac:dyDescent="0.25">
      <c r="H146" s="28"/>
    </row>
    <row r="147" spans="8:8" x14ac:dyDescent="0.25">
      <c r="H147" s="28"/>
    </row>
    <row r="148" spans="8:8" x14ac:dyDescent="0.25">
      <c r="H148" s="28"/>
    </row>
    <row r="149" spans="8:8" x14ac:dyDescent="0.25">
      <c r="H149" s="28"/>
    </row>
    <row r="150" spans="8:8" x14ac:dyDescent="0.25">
      <c r="H150" s="28"/>
    </row>
    <row r="151" spans="8:8" x14ac:dyDescent="0.25">
      <c r="H151" s="28"/>
    </row>
    <row r="152" spans="8:8" x14ac:dyDescent="0.25">
      <c r="H152" s="28"/>
    </row>
    <row r="153" spans="8:8" x14ac:dyDescent="0.25">
      <c r="H153" s="28"/>
    </row>
    <row r="154" spans="8:8" x14ac:dyDescent="0.25">
      <c r="H154" s="28"/>
    </row>
    <row r="155" spans="8:8" x14ac:dyDescent="0.25">
      <c r="H155" s="28"/>
    </row>
    <row r="156" spans="8:8" x14ac:dyDescent="0.25">
      <c r="H156" s="28"/>
    </row>
    <row r="157" spans="8:8" x14ac:dyDescent="0.25">
      <c r="H157" s="28"/>
    </row>
    <row r="158" spans="8:8" x14ac:dyDescent="0.25">
      <c r="H158" s="28"/>
    </row>
    <row r="159" spans="8:8" x14ac:dyDescent="0.25">
      <c r="H159" s="28"/>
    </row>
    <row r="160" spans="8:8" x14ac:dyDescent="0.25">
      <c r="H160" s="28"/>
    </row>
    <row r="161" spans="8:8" x14ac:dyDescent="0.25">
      <c r="H161" s="28"/>
    </row>
    <row r="162" spans="8:8" x14ac:dyDescent="0.25">
      <c r="H162" s="28"/>
    </row>
    <row r="163" spans="8:8" x14ac:dyDescent="0.25">
      <c r="H163" s="28"/>
    </row>
    <row r="164" spans="8:8" x14ac:dyDescent="0.25">
      <c r="H164" s="28"/>
    </row>
    <row r="165" spans="8:8" x14ac:dyDescent="0.25">
      <c r="H165" s="28"/>
    </row>
    <row r="166" spans="8:8" x14ac:dyDescent="0.25">
      <c r="H166" s="28"/>
    </row>
    <row r="167" spans="8:8" x14ac:dyDescent="0.25">
      <c r="H167" s="28"/>
    </row>
    <row r="168" spans="8:8" x14ac:dyDescent="0.25">
      <c r="H168" s="28"/>
    </row>
    <row r="169" spans="8:8" x14ac:dyDescent="0.25">
      <c r="H169" s="28"/>
    </row>
    <row r="170" spans="8:8" x14ac:dyDescent="0.25">
      <c r="H170" s="28"/>
    </row>
    <row r="171" spans="8:8" x14ac:dyDescent="0.25">
      <c r="H171" s="28"/>
    </row>
  </sheetData>
  <mergeCells count="9">
    <mergeCell ref="B10:F10"/>
    <mergeCell ref="H10:K10"/>
    <mergeCell ref="M10:N10"/>
    <mergeCell ref="A1:P1"/>
    <mergeCell ref="A2:P2"/>
    <mergeCell ref="A3:P3"/>
    <mergeCell ref="A4:P4"/>
    <mergeCell ref="A5:P5"/>
    <mergeCell ref="A8:P8"/>
  </mergeCells>
  <hyperlinks>
    <hyperlink ref="A4" r:id="rId1" xr:uid="{00000000-0004-0000-0100-000000000000}"/>
  </hyperlinks>
  <pageMargins left="0" right="0" top="0.25" bottom="0.25" header="0.3" footer="0.3"/>
  <pageSetup scale="6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71"/>
  <sheetViews>
    <sheetView workbookViewId="0">
      <pane xSplit="1" ySplit="13" topLeftCell="B14" activePane="bottomRight" state="frozen"/>
      <selection activeCell="B27" sqref="B27"/>
      <selection pane="topRight" activeCell="B27" sqref="B27"/>
      <selection pane="bottomLeft" activeCell="B27" sqref="B27"/>
      <selection pane="bottomRight" activeCell="F14" sqref="F14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2.140625" style="27" customWidth="1"/>
    <col min="4" max="4" width="11.85546875" style="27" bestFit="1" customWidth="1"/>
    <col min="5" max="5" width="8.28515625" style="27" bestFit="1" customWidth="1"/>
    <col min="6" max="6" width="8.140625" style="27" bestFit="1" customWidth="1"/>
    <col min="7" max="7" width="2.5703125" style="27" customWidth="1"/>
    <col min="8" max="8" width="7.7109375" style="27" bestFit="1" customWidth="1"/>
    <col min="9" max="9" width="12.85546875" style="27" bestFit="1" customWidth="1"/>
    <col min="10" max="10" width="11.5703125" style="27" customWidth="1"/>
    <col min="11" max="11" width="11.85546875" style="27" bestFit="1" customWidth="1"/>
    <col min="12" max="12" width="2" style="28" customWidth="1"/>
    <col min="13" max="13" width="8.28515625" style="28" bestFit="1" customWidth="1"/>
    <col min="14" max="14" width="11" style="27" customWidth="1"/>
    <col min="15" max="15" width="1.85546875" style="27" customWidth="1"/>
    <col min="16" max="16" width="12.85546875" style="27" bestFit="1" customWidth="1"/>
    <col min="17" max="258" width="9.140625" style="2"/>
    <col min="259" max="259" width="11.85546875" style="2" customWidth="1"/>
    <col min="260" max="261" width="12.7109375" style="2" customWidth="1"/>
    <col min="262" max="262" width="10" style="2" customWidth="1"/>
    <col min="263" max="263" width="8.5703125" style="2" customWidth="1"/>
    <col min="264" max="264" width="2.5703125" style="2" customWidth="1"/>
    <col min="265" max="265" width="8.85546875" style="2" customWidth="1"/>
    <col min="266" max="266" width="14.7109375" style="2" customWidth="1"/>
    <col min="267" max="267" width="12.140625" style="2" customWidth="1"/>
    <col min="268" max="268" width="2" style="2" customWidth="1"/>
    <col min="269" max="269" width="11.28515625" style="2" customWidth="1"/>
    <col min="270" max="270" width="12" style="2" customWidth="1"/>
    <col min="271" max="271" width="1.85546875" style="2" customWidth="1"/>
    <col min="272" max="272" width="11.7109375" style="2" customWidth="1"/>
    <col min="273" max="514" width="9.140625" style="2"/>
    <col min="515" max="515" width="11.85546875" style="2" customWidth="1"/>
    <col min="516" max="517" width="12.7109375" style="2" customWidth="1"/>
    <col min="518" max="518" width="10" style="2" customWidth="1"/>
    <col min="519" max="519" width="8.5703125" style="2" customWidth="1"/>
    <col min="520" max="520" width="2.5703125" style="2" customWidth="1"/>
    <col min="521" max="521" width="8.85546875" style="2" customWidth="1"/>
    <col min="522" max="522" width="14.7109375" style="2" customWidth="1"/>
    <col min="523" max="523" width="12.140625" style="2" customWidth="1"/>
    <col min="524" max="524" width="2" style="2" customWidth="1"/>
    <col min="525" max="525" width="11.28515625" style="2" customWidth="1"/>
    <col min="526" max="526" width="12" style="2" customWidth="1"/>
    <col min="527" max="527" width="1.85546875" style="2" customWidth="1"/>
    <col min="528" max="528" width="11.7109375" style="2" customWidth="1"/>
    <col min="529" max="770" width="9.140625" style="2"/>
    <col min="771" max="771" width="11.85546875" style="2" customWidth="1"/>
    <col min="772" max="773" width="12.7109375" style="2" customWidth="1"/>
    <col min="774" max="774" width="10" style="2" customWidth="1"/>
    <col min="775" max="775" width="8.5703125" style="2" customWidth="1"/>
    <col min="776" max="776" width="2.5703125" style="2" customWidth="1"/>
    <col min="777" max="777" width="8.85546875" style="2" customWidth="1"/>
    <col min="778" max="778" width="14.7109375" style="2" customWidth="1"/>
    <col min="779" max="779" width="12.140625" style="2" customWidth="1"/>
    <col min="780" max="780" width="2" style="2" customWidth="1"/>
    <col min="781" max="781" width="11.28515625" style="2" customWidth="1"/>
    <col min="782" max="782" width="12" style="2" customWidth="1"/>
    <col min="783" max="783" width="1.85546875" style="2" customWidth="1"/>
    <col min="784" max="784" width="11.7109375" style="2" customWidth="1"/>
    <col min="785" max="1026" width="9.140625" style="2"/>
    <col min="1027" max="1027" width="11.85546875" style="2" customWidth="1"/>
    <col min="1028" max="1029" width="12.7109375" style="2" customWidth="1"/>
    <col min="1030" max="1030" width="10" style="2" customWidth="1"/>
    <col min="1031" max="1031" width="8.5703125" style="2" customWidth="1"/>
    <col min="1032" max="1032" width="2.5703125" style="2" customWidth="1"/>
    <col min="1033" max="1033" width="8.85546875" style="2" customWidth="1"/>
    <col min="1034" max="1034" width="14.7109375" style="2" customWidth="1"/>
    <col min="1035" max="1035" width="12.140625" style="2" customWidth="1"/>
    <col min="1036" max="1036" width="2" style="2" customWidth="1"/>
    <col min="1037" max="1037" width="11.28515625" style="2" customWidth="1"/>
    <col min="1038" max="1038" width="12" style="2" customWidth="1"/>
    <col min="1039" max="1039" width="1.85546875" style="2" customWidth="1"/>
    <col min="1040" max="1040" width="11.7109375" style="2" customWidth="1"/>
    <col min="1041" max="1282" width="9.140625" style="2"/>
    <col min="1283" max="1283" width="11.85546875" style="2" customWidth="1"/>
    <col min="1284" max="1285" width="12.7109375" style="2" customWidth="1"/>
    <col min="1286" max="1286" width="10" style="2" customWidth="1"/>
    <col min="1287" max="1287" width="8.5703125" style="2" customWidth="1"/>
    <col min="1288" max="1288" width="2.5703125" style="2" customWidth="1"/>
    <col min="1289" max="1289" width="8.85546875" style="2" customWidth="1"/>
    <col min="1290" max="1290" width="14.7109375" style="2" customWidth="1"/>
    <col min="1291" max="1291" width="12.140625" style="2" customWidth="1"/>
    <col min="1292" max="1292" width="2" style="2" customWidth="1"/>
    <col min="1293" max="1293" width="11.28515625" style="2" customWidth="1"/>
    <col min="1294" max="1294" width="12" style="2" customWidth="1"/>
    <col min="1295" max="1295" width="1.85546875" style="2" customWidth="1"/>
    <col min="1296" max="1296" width="11.7109375" style="2" customWidth="1"/>
    <col min="1297" max="1538" width="9.140625" style="2"/>
    <col min="1539" max="1539" width="11.85546875" style="2" customWidth="1"/>
    <col min="1540" max="1541" width="12.7109375" style="2" customWidth="1"/>
    <col min="1542" max="1542" width="10" style="2" customWidth="1"/>
    <col min="1543" max="1543" width="8.5703125" style="2" customWidth="1"/>
    <col min="1544" max="1544" width="2.5703125" style="2" customWidth="1"/>
    <col min="1545" max="1545" width="8.85546875" style="2" customWidth="1"/>
    <col min="1546" max="1546" width="14.7109375" style="2" customWidth="1"/>
    <col min="1547" max="1547" width="12.140625" style="2" customWidth="1"/>
    <col min="1548" max="1548" width="2" style="2" customWidth="1"/>
    <col min="1549" max="1549" width="11.28515625" style="2" customWidth="1"/>
    <col min="1550" max="1550" width="12" style="2" customWidth="1"/>
    <col min="1551" max="1551" width="1.85546875" style="2" customWidth="1"/>
    <col min="1552" max="1552" width="11.7109375" style="2" customWidth="1"/>
    <col min="1553" max="1794" width="9.140625" style="2"/>
    <col min="1795" max="1795" width="11.85546875" style="2" customWidth="1"/>
    <col min="1796" max="1797" width="12.7109375" style="2" customWidth="1"/>
    <col min="1798" max="1798" width="10" style="2" customWidth="1"/>
    <col min="1799" max="1799" width="8.5703125" style="2" customWidth="1"/>
    <col min="1800" max="1800" width="2.5703125" style="2" customWidth="1"/>
    <col min="1801" max="1801" width="8.85546875" style="2" customWidth="1"/>
    <col min="1802" max="1802" width="14.7109375" style="2" customWidth="1"/>
    <col min="1803" max="1803" width="12.140625" style="2" customWidth="1"/>
    <col min="1804" max="1804" width="2" style="2" customWidth="1"/>
    <col min="1805" max="1805" width="11.28515625" style="2" customWidth="1"/>
    <col min="1806" max="1806" width="12" style="2" customWidth="1"/>
    <col min="1807" max="1807" width="1.85546875" style="2" customWidth="1"/>
    <col min="1808" max="1808" width="11.7109375" style="2" customWidth="1"/>
    <col min="1809" max="2050" width="9.140625" style="2"/>
    <col min="2051" max="2051" width="11.85546875" style="2" customWidth="1"/>
    <col min="2052" max="2053" width="12.7109375" style="2" customWidth="1"/>
    <col min="2054" max="2054" width="10" style="2" customWidth="1"/>
    <col min="2055" max="2055" width="8.5703125" style="2" customWidth="1"/>
    <col min="2056" max="2056" width="2.5703125" style="2" customWidth="1"/>
    <col min="2057" max="2057" width="8.85546875" style="2" customWidth="1"/>
    <col min="2058" max="2058" width="14.7109375" style="2" customWidth="1"/>
    <col min="2059" max="2059" width="12.140625" style="2" customWidth="1"/>
    <col min="2060" max="2060" width="2" style="2" customWidth="1"/>
    <col min="2061" max="2061" width="11.28515625" style="2" customWidth="1"/>
    <col min="2062" max="2062" width="12" style="2" customWidth="1"/>
    <col min="2063" max="2063" width="1.85546875" style="2" customWidth="1"/>
    <col min="2064" max="2064" width="11.7109375" style="2" customWidth="1"/>
    <col min="2065" max="2306" width="9.140625" style="2"/>
    <col min="2307" max="2307" width="11.85546875" style="2" customWidth="1"/>
    <col min="2308" max="2309" width="12.7109375" style="2" customWidth="1"/>
    <col min="2310" max="2310" width="10" style="2" customWidth="1"/>
    <col min="2311" max="2311" width="8.5703125" style="2" customWidth="1"/>
    <col min="2312" max="2312" width="2.5703125" style="2" customWidth="1"/>
    <col min="2313" max="2313" width="8.85546875" style="2" customWidth="1"/>
    <col min="2314" max="2314" width="14.7109375" style="2" customWidth="1"/>
    <col min="2315" max="2315" width="12.140625" style="2" customWidth="1"/>
    <col min="2316" max="2316" width="2" style="2" customWidth="1"/>
    <col min="2317" max="2317" width="11.28515625" style="2" customWidth="1"/>
    <col min="2318" max="2318" width="12" style="2" customWidth="1"/>
    <col min="2319" max="2319" width="1.85546875" style="2" customWidth="1"/>
    <col min="2320" max="2320" width="11.7109375" style="2" customWidth="1"/>
    <col min="2321" max="2562" width="9.140625" style="2"/>
    <col min="2563" max="2563" width="11.85546875" style="2" customWidth="1"/>
    <col min="2564" max="2565" width="12.7109375" style="2" customWidth="1"/>
    <col min="2566" max="2566" width="10" style="2" customWidth="1"/>
    <col min="2567" max="2567" width="8.5703125" style="2" customWidth="1"/>
    <col min="2568" max="2568" width="2.5703125" style="2" customWidth="1"/>
    <col min="2569" max="2569" width="8.85546875" style="2" customWidth="1"/>
    <col min="2570" max="2570" width="14.7109375" style="2" customWidth="1"/>
    <col min="2571" max="2571" width="12.140625" style="2" customWidth="1"/>
    <col min="2572" max="2572" width="2" style="2" customWidth="1"/>
    <col min="2573" max="2573" width="11.28515625" style="2" customWidth="1"/>
    <col min="2574" max="2574" width="12" style="2" customWidth="1"/>
    <col min="2575" max="2575" width="1.85546875" style="2" customWidth="1"/>
    <col min="2576" max="2576" width="11.7109375" style="2" customWidth="1"/>
    <col min="2577" max="2818" width="9.140625" style="2"/>
    <col min="2819" max="2819" width="11.85546875" style="2" customWidth="1"/>
    <col min="2820" max="2821" width="12.7109375" style="2" customWidth="1"/>
    <col min="2822" max="2822" width="10" style="2" customWidth="1"/>
    <col min="2823" max="2823" width="8.5703125" style="2" customWidth="1"/>
    <col min="2824" max="2824" width="2.5703125" style="2" customWidth="1"/>
    <col min="2825" max="2825" width="8.85546875" style="2" customWidth="1"/>
    <col min="2826" max="2826" width="14.7109375" style="2" customWidth="1"/>
    <col min="2827" max="2827" width="12.140625" style="2" customWidth="1"/>
    <col min="2828" max="2828" width="2" style="2" customWidth="1"/>
    <col min="2829" max="2829" width="11.28515625" style="2" customWidth="1"/>
    <col min="2830" max="2830" width="12" style="2" customWidth="1"/>
    <col min="2831" max="2831" width="1.85546875" style="2" customWidth="1"/>
    <col min="2832" max="2832" width="11.7109375" style="2" customWidth="1"/>
    <col min="2833" max="3074" width="9.140625" style="2"/>
    <col min="3075" max="3075" width="11.85546875" style="2" customWidth="1"/>
    <col min="3076" max="3077" width="12.7109375" style="2" customWidth="1"/>
    <col min="3078" max="3078" width="10" style="2" customWidth="1"/>
    <col min="3079" max="3079" width="8.5703125" style="2" customWidth="1"/>
    <col min="3080" max="3080" width="2.5703125" style="2" customWidth="1"/>
    <col min="3081" max="3081" width="8.85546875" style="2" customWidth="1"/>
    <col min="3082" max="3082" width="14.7109375" style="2" customWidth="1"/>
    <col min="3083" max="3083" width="12.140625" style="2" customWidth="1"/>
    <col min="3084" max="3084" width="2" style="2" customWidth="1"/>
    <col min="3085" max="3085" width="11.28515625" style="2" customWidth="1"/>
    <col min="3086" max="3086" width="12" style="2" customWidth="1"/>
    <col min="3087" max="3087" width="1.85546875" style="2" customWidth="1"/>
    <col min="3088" max="3088" width="11.7109375" style="2" customWidth="1"/>
    <col min="3089" max="3330" width="9.140625" style="2"/>
    <col min="3331" max="3331" width="11.85546875" style="2" customWidth="1"/>
    <col min="3332" max="3333" width="12.7109375" style="2" customWidth="1"/>
    <col min="3334" max="3334" width="10" style="2" customWidth="1"/>
    <col min="3335" max="3335" width="8.5703125" style="2" customWidth="1"/>
    <col min="3336" max="3336" width="2.5703125" style="2" customWidth="1"/>
    <col min="3337" max="3337" width="8.85546875" style="2" customWidth="1"/>
    <col min="3338" max="3338" width="14.7109375" style="2" customWidth="1"/>
    <col min="3339" max="3339" width="12.140625" style="2" customWidth="1"/>
    <col min="3340" max="3340" width="2" style="2" customWidth="1"/>
    <col min="3341" max="3341" width="11.28515625" style="2" customWidth="1"/>
    <col min="3342" max="3342" width="12" style="2" customWidth="1"/>
    <col min="3343" max="3343" width="1.85546875" style="2" customWidth="1"/>
    <col min="3344" max="3344" width="11.7109375" style="2" customWidth="1"/>
    <col min="3345" max="3586" width="9.140625" style="2"/>
    <col min="3587" max="3587" width="11.85546875" style="2" customWidth="1"/>
    <col min="3588" max="3589" width="12.7109375" style="2" customWidth="1"/>
    <col min="3590" max="3590" width="10" style="2" customWidth="1"/>
    <col min="3591" max="3591" width="8.5703125" style="2" customWidth="1"/>
    <col min="3592" max="3592" width="2.5703125" style="2" customWidth="1"/>
    <col min="3593" max="3593" width="8.85546875" style="2" customWidth="1"/>
    <col min="3594" max="3594" width="14.7109375" style="2" customWidth="1"/>
    <col min="3595" max="3595" width="12.140625" style="2" customWidth="1"/>
    <col min="3596" max="3596" width="2" style="2" customWidth="1"/>
    <col min="3597" max="3597" width="11.28515625" style="2" customWidth="1"/>
    <col min="3598" max="3598" width="12" style="2" customWidth="1"/>
    <col min="3599" max="3599" width="1.85546875" style="2" customWidth="1"/>
    <col min="3600" max="3600" width="11.7109375" style="2" customWidth="1"/>
    <col min="3601" max="3842" width="9.140625" style="2"/>
    <col min="3843" max="3843" width="11.85546875" style="2" customWidth="1"/>
    <col min="3844" max="3845" width="12.7109375" style="2" customWidth="1"/>
    <col min="3846" max="3846" width="10" style="2" customWidth="1"/>
    <col min="3847" max="3847" width="8.5703125" style="2" customWidth="1"/>
    <col min="3848" max="3848" width="2.5703125" style="2" customWidth="1"/>
    <col min="3849" max="3849" width="8.85546875" style="2" customWidth="1"/>
    <col min="3850" max="3850" width="14.7109375" style="2" customWidth="1"/>
    <col min="3851" max="3851" width="12.140625" style="2" customWidth="1"/>
    <col min="3852" max="3852" width="2" style="2" customWidth="1"/>
    <col min="3853" max="3853" width="11.28515625" style="2" customWidth="1"/>
    <col min="3854" max="3854" width="12" style="2" customWidth="1"/>
    <col min="3855" max="3855" width="1.85546875" style="2" customWidth="1"/>
    <col min="3856" max="3856" width="11.7109375" style="2" customWidth="1"/>
    <col min="3857" max="4098" width="9.140625" style="2"/>
    <col min="4099" max="4099" width="11.85546875" style="2" customWidth="1"/>
    <col min="4100" max="4101" width="12.7109375" style="2" customWidth="1"/>
    <col min="4102" max="4102" width="10" style="2" customWidth="1"/>
    <col min="4103" max="4103" width="8.5703125" style="2" customWidth="1"/>
    <col min="4104" max="4104" width="2.5703125" style="2" customWidth="1"/>
    <col min="4105" max="4105" width="8.85546875" style="2" customWidth="1"/>
    <col min="4106" max="4106" width="14.7109375" style="2" customWidth="1"/>
    <col min="4107" max="4107" width="12.140625" style="2" customWidth="1"/>
    <col min="4108" max="4108" width="2" style="2" customWidth="1"/>
    <col min="4109" max="4109" width="11.28515625" style="2" customWidth="1"/>
    <col min="4110" max="4110" width="12" style="2" customWidth="1"/>
    <col min="4111" max="4111" width="1.85546875" style="2" customWidth="1"/>
    <col min="4112" max="4112" width="11.7109375" style="2" customWidth="1"/>
    <col min="4113" max="4354" width="9.140625" style="2"/>
    <col min="4355" max="4355" width="11.85546875" style="2" customWidth="1"/>
    <col min="4356" max="4357" width="12.7109375" style="2" customWidth="1"/>
    <col min="4358" max="4358" width="10" style="2" customWidth="1"/>
    <col min="4359" max="4359" width="8.5703125" style="2" customWidth="1"/>
    <col min="4360" max="4360" width="2.5703125" style="2" customWidth="1"/>
    <col min="4361" max="4361" width="8.85546875" style="2" customWidth="1"/>
    <col min="4362" max="4362" width="14.7109375" style="2" customWidth="1"/>
    <col min="4363" max="4363" width="12.140625" style="2" customWidth="1"/>
    <col min="4364" max="4364" width="2" style="2" customWidth="1"/>
    <col min="4365" max="4365" width="11.28515625" style="2" customWidth="1"/>
    <col min="4366" max="4366" width="12" style="2" customWidth="1"/>
    <col min="4367" max="4367" width="1.85546875" style="2" customWidth="1"/>
    <col min="4368" max="4368" width="11.7109375" style="2" customWidth="1"/>
    <col min="4369" max="4610" width="9.140625" style="2"/>
    <col min="4611" max="4611" width="11.85546875" style="2" customWidth="1"/>
    <col min="4612" max="4613" width="12.7109375" style="2" customWidth="1"/>
    <col min="4614" max="4614" width="10" style="2" customWidth="1"/>
    <col min="4615" max="4615" width="8.5703125" style="2" customWidth="1"/>
    <col min="4616" max="4616" width="2.5703125" style="2" customWidth="1"/>
    <col min="4617" max="4617" width="8.85546875" style="2" customWidth="1"/>
    <col min="4618" max="4618" width="14.7109375" style="2" customWidth="1"/>
    <col min="4619" max="4619" width="12.140625" style="2" customWidth="1"/>
    <col min="4620" max="4620" width="2" style="2" customWidth="1"/>
    <col min="4621" max="4621" width="11.28515625" style="2" customWidth="1"/>
    <col min="4622" max="4622" width="12" style="2" customWidth="1"/>
    <col min="4623" max="4623" width="1.85546875" style="2" customWidth="1"/>
    <col min="4624" max="4624" width="11.7109375" style="2" customWidth="1"/>
    <col min="4625" max="4866" width="9.140625" style="2"/>
    <col min="4867" max="4867" width="11.85546875" style="2" customWidth="1"/>
    <col min="4868" max="4869" width="12.7109375" style="2" customWidth="1"/>
    <col min="4870" max="4870" width="10" style="2" customWidth="1"/>
    <col min="4871" max="4871" width="8.5703125" style="2" customWidth="1"/>
    <col min="4872" max="4872" width="2.5703125" style="2" customWidth="1"/>
    <col min="4873" max="4873" width="8.85546875" style="2" customWidth="1"/>
    <col min="4874" max="4874" width="14.7109375" style="2" customWidth="1"/>
    <col min="4875" max="4875" width="12.140625" style="2" customWidth="1"/>
    <col min="4876" max="4876" width="2" style="2" customWidth="1"/>
    <col min="4877" max="4877" width="11.28515625" style="2" customWidth="1"/>
    <col min="4878" max="4878" width="12" style="2" customWidth="1"/>
    <col min="4879" max="4879" width="1.85546875" style="2" customWidth="1"/>
    <col min="4880" max="4880" width="11.7109375" style="2" customWidth="1"/>
    <col min="4881" max="5122" width="9.140625" style="2"/>
    <col min="5123" max="5123" width="11.85546875" style="2" customWidth="1"/>
    <col min="5124" max="5125" width="12.7109375" style="2" customWidth="1"/>
    <col min="5126" max="5126" width="10" style="2" customWidth="1"/>
    <col min="5127" max="5127" width="8.5703125" style="2" customWidth="1"/>
    <col min="5128" max="5128" width="2.5703125" style="2" customWidth="1"/>
    <col min="5129" max="5129" width="8.85546875" style="2" customWidth="1"/>
    <col min="5130" max="5130" width="14.7109375" style="2" customWidth="1"/>
    <col min="5131" max="5131" width="12.140625" style="2" customWidth="1"/>
    <col min="5132" max="5132" width="2" style="2" customWidth="1"/>
    <col min="5133" max="5133" width="11.28515625" style="2" customWidth="1"/>
    <col min="5134" max="5134" width="12" style="2" customWidth="1"/>
    <col min="5135" max="5135" width="1.85546875" style="2" customWidth="1"/>
    <col min="5136" max="5136" width="11.7109375" style="2" customWidth="1"/>
    <col min="5137" max="5378" width="9.140625" style="2"/>
    <col min="5379" max="5379" width="11.85546875" style="2" customWidth="1"/>
    <col min="5380" max="5381" width="12.7109375" style="2" customWidth="1"/>
    <col min="5382" max="5382" width="10" style="2" customWidth="1"/>
    <col min="5383" max="5383" width="8.5703125" style="2" customWidth="1"/>
    <col min="5384" max="5384" width="2.5703125" style="2" customWidth="1"/>
    <col min="5385" max="5385" width="8.85546875" style="2" customWidth="1"/>
    <col min="5386" max="5386" width="14.7109375" style="2" customWidth="1"/>
    <col min="5387" max="5387" width="12.140625" style="2" customWidth="1"/>
    <col min="5388" max="5388" width="2" style="2" customWidth="1"/>
    <col min="5389" max="5389" width="11.28515625" style="2" customWidth="1"/>
    <col min="5390" max="5390" width="12" style="2" customWidth="1"/>
    <col min="5391" max="5391" width="1.85546875" style="2" customWidth="1"/>
    <col min="5392" max="5392" width="11.7109375" style="2" customWidth="1"/>
    <col min="5393" max="5634" width="9.140625" style="2"/>
    <col min="5635" max="5635" width="11.85546875" style="2" customWidth="1"/>
    <col min="5636" max="5637" width="12.7109375" style="2" customWidth="1"/>
    <col min="5638" max="5638" width="10" style="2" customWidth="1"/>
    <col min="5639" max="5639" width="8.5703125" style="2" customWidth="1"/>
    <col min="5640" max="5640" width="2.5703125" style="2" customWidth="1"/>
    <col min="5641" max="5641" width="8.85546875" style="2" customWidth="1"/>
    <col min="5642" max="5642" width="14.7109375" style="2" customWidth="1"/>
    <col min="5643" max="5643" width="12.140625" style="2" customWidth="1"/>
    <col min="5644" max="5644" width="2" style="2" customWidth="1"/>
    <col min="5645" max="5645" width="11.28515625" style="2" customWidth="1"/>
    <col min="5646" max="5646" width="12" style="2" customWidth="1"/>
    <col min="5647" max="5647" width="1.85546875" style="2" customWidth="1"/>
    <col min="5648" max="5648" width="11.7109375" style="2" customWidth="1"/>
    <col min="5649" max="5890" width="9.140625" style="2"/>
    <col min="5891" max="5891" width="11.85546875" style="2" customWidth="1"/>
    <col min="5892" max="5893" width="12.7109375" style="2" customWidth="1"/>
    <col min="5894" max="5894" width="10" style="2" customWidth="1"/>
    <col min="5895" max="5895" width="8.5703125" style="2" customWidth="1"/>
    <col min="5896" max="5896" width="2.5703125" style="2" customWidth="1"/>
    <col min="5897" max="5897" width="8.85546875" style="2" customWidth="1"/>
    <col min="5898" max="5898" width="14.7109375" style="2" customWidth="1"/>
    <col min="5899" max="5899" width="12.140625" style="2" customWidth="1"/>
    <col min="5900" max="5900" width="2" style="2" customWidth="1"/>
    <col min="5901" max="5901" width="11.28515625" style="2" customWidth="1"/>
    <col min="5902" max="5902" width="12" style="2" customWidth="1"/>
    <col min="5903" max="5903" width="1.85546875" style="2" customWidth="1"/>
    <col min="5904" max="5904" width="11.7109375" style="2" customWidth="1"/>
    <col min="5905" max="6146" width="9.140625" style="2"/>
    <col min="6147" max="6147" width="11.85546875" style="2" customWidth="1"/>
    <col min="6148" max="6149" width="12.7109375" style="2" customWidth="1"/>
    <col min="6150" max="6150" width="10" style="2" customWidth="1"/>
    <col min="6151" max="6151" width="8.5703125" style="2" customWidth="1"/>
    <col min="6152" max="6152" width="2.5703125" style="2" customWidth="1"/>
    <col min="6153" max="6153" width="8.85546875" style="2" customWidth="1"/>
    <col min="6154" max="6154" width="14.7109375" style="2" customWidth="1"/>
    <col min="6155" max="6155" width="12.140625" style="2" customWidth="1"/>
    <col min="6156" max="6156" width="2" style="2" customWidth="1"/>
    <col min="6157" max="6157" width="11.28515625" style="2" customWidth="1"/>
    <col min="6158" max="6158" width="12" style="2" customWidth="1"/>
    <col min="6159" max="6159" width="1.85546875" style="2" customWidth="1"/>
    <col min="6160" max="6160" width="11.7109375" style="2" customWidth="1"/>
    <col min="6161" max="6402" width="9.140625" style="2"/>
    <col min="6403" max="6403" width="11.85546875" style="2" customWidth="1"/>
    <col min="6404" max="6405" width="12.7109375" style="2" customWidth="1"/>
    <col min="6406" max="6406" width="10" style="2" customWidth="1"/>
    <col min="6407" max="6407" width="8.5703125" style="2" customWidth="1"/>
    <col min="6408" max="6408" width="2.5703125" style="2" customWidth="1"/>
    <col min="6409" max="6409" width="8.85546875" style="2" customWidth="1"/>
    <col min="6410" max="6410" width="14.7109375" style="2" customWidth="1"/>
    <col min="6411" max="6411" width="12.140625" style="2" customWidth="1"/>
    <col min="6412" max="6412" width="2" style="2" customWidth="1"/>
    <col min="6413" max="6413" width="11.28515625" style="2" customWidth="1"/>
    <col min="6414" max="6414" width="12" style="2" customWidth="1"/>
    <col min="6415" max="6415" width="1.85546875" style="2" customWidth="1"/>
    <col min="6416" max="6416" width="11.7109375" style="2" customWidth="1"/>
    <col min="6417" max="6658" width="9.140625" style="2"/>
    <col min="6659" max="6659" width="11.85546875" style="2" customWidth="1"/>
    <col min="6660" max="6661" width="12.7109375" style="2" customWidth="1"/>
    <col min="6662" max="6662" width="10" style="2" customWidth="1"/>
    <col min="6663" max="6663" width="8.5703125" style="2" customWidth="1"/>
    <col min="6664" max="6664" width="2.5703125" style="2" customWidth="1"/>
    <col min="6665" max="6665" width="8.85546875" style="2" customWidth="1"/>
    <col min="6666" max="6666" width="14.7109375" style="2" customWidth="1"/>
    <col min="6667" max="6667" width="12.140625" style="2" customWidth="1"/>
    <col min="6668" max="6668" width="2" style="2" customWidth="1"/>
    <col min="6669" max="6669" width="11.28515625" style="2" customWidth="1"/>
    <col min="6670" max="6670" width="12" style="2" customWidth="1"/>
    <col min="6671" max="6671" width="1.85546875" style="2" customWidth="1"/>
    <col min="6672" max="6672" width="11.7109375" style="2" customWidth="1"/>
    <col min="6673" max="6914" width="9.140625" style="2"/>
    <col min="6915" max="6915" width="11.85546875" style="2" customWidth="1"/>
    <col min="6916" max="6917" width="12.7109375" style="2" customWidth="1"/>
    <col min="6918" max="6918" width="10" style="2" customWidth="1"/>
    <col min="6919" max="6919" width="8.5703125" style="2" customWidth="1"/>
    <col min="6920" max="6920" width="2.5703125" style="2" customWidth="1"/>
    <col min="6921" max="6921" width="8.85546875" style="2" customWidth="1"/>
    <col min="6922" max="6922" width="14.7109375" style="2" customWidth="1"/>
    <col min="6923" max="6923" width="12.140625" style="2" customWidth="1"/>
    <col min="6924" max="6924" width="2" style="2" customWidth="1"/>
    <col min="6925" max="6925" width="11.28515625" style="2" customWidth="1"/>
    <col min="6926" max="6926" width="12" style="2" customWidth="1"/>
    <col min="6927" max="6927" width="1.85546875" style="2" customWidth="1"/>
    <col min="6928" max="6928" width="11.7109375" style="2" customWidth="1"/>
    <col min="6929" max="7170" width="9.140625" style="2"/>
    <col min="7171" max="7171" width="11.85546875" style="2" customWidth="1"/>
    <col min="7172" max="7173" width="12.7109375" style="2" customWidth="1"/>
    <col min="7174" max="7174" width="10" style="2" customWidth="1"/>
    <col min="7175" max="7175" width="8.5703125" style="2" customWidth="1"/>
    <col min="7176" max="7176" width="2.5703125" style="2" customWidth="1"/>
    <col min="7177" max="7177" width="8.85546875" style="2" customWidth="1"/>
    <col min="7178" max="7178" width="14.7109375" style="2" customWidth="1"/>
    <col min="7179" max="7179" width="12.140625" style="2" customWidth="1"/>
    <col min="7180" max="7180" width="2" style="2" customWidth="1"/>
    <col min="7181" max="7181" width="11.28515625" style="2" customWidth="1"/>
    <col min="7182" max="7182" width="12" style="2" customWidth="1"/>
    <col min="7183" max="7183" width="1.85546875" style="2" customWidth="1"/>
    <col min="7184" max="7184" width="11.7109375" style="2" customWidth="1"/>
    <col min="7185" max="7426" width="9.140625" style="2"/>
    <col min="7427" max="7427" width="11.85546875" style="2" customWidth="1"/>
    <col min="7428" max="7429" width="12.7109375" style="2" customWidth="1"/>
    <col min="7430" max="7430" width="10" style="2" customWidth="1"/>
    <col min="7431" max="7431" width="8.5703125" style="2" customWidth="1"/>
    <col min="7432" max="7432" width="2.5703125" style="2" customWidth="1"/>
    <col min="7433" max="7433" width="8.85546875" style="2" customWidth="1"/>
    <col min="7434" max="7434" width="14.7109375" style="2" customWidth="1"/>
    <col min="7435" max="7435" width="12.140625" style="2" customWidth="1"/>
    <col min="7436" max="7436" width="2" style="2" customWidth="1"/>
    <col min="7437" max="7437" width="11.28515625" style="2" customWidth="1"/>
    <col min="7438" max="7438" width="12" style="2" customWidth="1"/>
    <col min="7439" max="7439" width="1.85546875" style="2" customWidth="1"/>
    <col min="7440" max="7440" width="11.7109375" style="2" customWidth="1"/>
    <col min="7441" max="7682" width="9.140625" style="2"/>
    <col min="7683" max="7683" width="11.85546875" style="2" customWidth="1"/>
    <col min="7684" max="7685" width="12.7109375" style="2" customWidth="1"/>
    <col min="7686" max="7686" width="10" style="2" customWidth="1"/>
    <col min="7687" max="7687" width="8.5703125" style="2" customWidth="1"/>
    <col min="7688" max="7688" width="2.5703125" style="2" customWidth="1"/>
    <col min="7689" max="7689" width="8.85546875" style="2" customWidth="1"/>
    <col min="7690" max="7690" width="14.7109375" style="2" customWidth="1"/>
    <col min="7691" max="7691" width="12.140625" style="2" customWidth="1"/>
    <col min="7692" max="7692" width="2" style="2" customWidth="1"/>
    <col min="7693" max="7693" width="11.28515625" style="2" customWidth="1"/>
    <col min="7694" max="7694" width="12" style="2" customWidth="1"/>
    <col min="7695" max="7695" width="1.85546875" style="2" customWidth="1"/>
    <col min="7696" max="7696" width="11.7109375" style="2" customWidth="1"/>
    <col min="7697" max="7938" width="9.140625" style="2"/>
    <col min="7939" max="7939" width="11.85546875" style="2" customWidth="1"/>
    <col min="7940" max="7941" width="12.7109375" style="2" customWidth="1"/>
    <col min="7942" max="7942" width="10" style="2" customWidth="1"/>
    <col min="7943" max="7943" width="8.5703125" style="2" customWidth="1"/>
    <col min="7944" max="7944" width="2.5703125" style="2" customWidth="1"/>
    <col min="7945" max="7945" width="8.85546875" style="2" customWidth="1"/>
    <col min="7946" max="7946" width="14.7109375" style="2" customWidth="1"/>
    <col min="7947" max="7947" width="12.140625" style="2" customWidth="1"/>
    <col min="7948" max="7948" width="2" style="2" customWidth="1"/>
    <col min="7949" max="7949" width="11.28515625" style="2" customWidth="1"/>
    <col min="7950" max="7950" width="12" style="2" customWidth="1"/>
    <col min="7951" max="7951" width="1.85546875" style="2" customWidth="1"/>
    <col min="7952" max="7952" width="11.7109375" style="2" customWidth="1"/>
    <col min="7953" max="8194" width="9.140625" style="2"/>
    <col min="8195" max="8195" width="11.85546875" style="2" customWidth="1"/>
    <col min="8196" max="8197" width="12.7109375" style="2" customWidth="1"/>
    <col min="8198" max="8198" width="10" style="2" customWidth="1"/>
    <col min="8199" max="8199" width="8.5703125" style="2" customWidth="1"/>
    <col min="8200" max="8200" width="2.5703125" style="2" customWidth="1"/>
    <col min="8201" max="8201" width="8.85546875" style="2" customWidth="1"/>
    <col min="8202" max="8202" width="14.7109375" style="2" customWidth="1"/>
    <col min="8203" max="8203" width="12.140625" style="2" customWidth="1"/>
    <col min="8204" max="8204" width="2" style="2" customWidth="1"/>
    <col min="8205" max="8205" width="11.28515625" style="2" customWidth="1"/>
    <col min="8206" max="8206" width="12" style="2" customWidth="1"/>
    <col min="8207" max="8207" width="1.85546875" style="2" customWidth="1"/>
    <col min="8208" max="8208" width="11.7109375" style="2" customWidth="1"/>
    <col min="8209" max="8450" width="9.140625" style="2"/>
    <col min="8451" max="8451" width="11.85546875" style="2" customWidth="1"/>
    <col min="8452" max="8453" width="12.7109375" style="2" customWidth="1"/>
    <col min="8454" max="8454" width="10" style="2" customWidth="1"/>
    <col min="8455" max="8455" width="8.5703125" style="2" customWidth="1"/>
    <col min="8456" max="8456" width="2.5703125" style="2" customWidth="1"/>
    <col min="8457" max="8457" width="8.85546875" style="2" customWidth="1"/>
    <col min="8458" max="8458" width="14.7109375" style="2" customWidth="1"/>
    <col min="8459" max="8459" width="12.140625" style="2" customWidth="1"/>
    <col min="8460" max="8460" width="2" style="2" customWidth="1"/>
    <col min="8461" max="8461" width="11.28515625" style="2" customWidth="1"/>
    <col min="8462" max="8462" width="12" style="2" customWidth="1"/>
    <col min="8463" max="8463" width="1.85546875" style="2" customWidth="1"/>
    <col min="8464" max="8464" width="11.7109375" style="2" customWidth="1"/>
    <col min="8465" max="8706" width="9.140625" style="2"/>
    <col min="8707" max="8707" width="11.85546875" style="2" customWidth="1"/>
    <col min="8708" max="8709" width="12.7109375" style="2" customWidth="1"/>
    <col min="8710" max="8710" width="10" style="2" customWidth="1"/>
    <col min="8711" max="8711" width="8.5703125" style="2" customWidth="1"/>
    <col min="8712" max="8712" width="2.5703125" style="2" customWidth="1"/>
    <col min="8713" max="8713" width="8.85546875" style="2" customWidth="1"/>
    <col min="8714" max="8714" width="14.7109375" style="2" customWidth="1"/>
    <col min="8715" max="8715" width="12.140625" style="2" customWidth="1"/>
    <col min="8716" max="8716" width="2" style="2" customWidth="1"/>
    <col min="8717" max="8717" width="11.28515625" style="2" customWidth="1"/>
    <col min="8718" max="8718" width="12" style="2" customWidth="1"/>
    <col min="8719" max="8719" width="1.85546875" style="2" customWidth="1"/>
    <col min="8720" max="8720" width="11.7109375" style="2" customWidth="1"/>
    <col min="8721" max="8962" width="9.140625" style="2"/>
    <col min="8963" max="8963" width="11.85546875" style="2" customWidth="1"/>
    <col min="8964" max="8965" width="12.7109375" style="2" customWidth="1"/>
    <col min="8966" max="8966" width="10" style="2" customWidth="1"/>
    <col min="8967" max="8967" width="8.5703125" style="2" customWidth="1"/>
    <col min="8968" max="8968" width="2.5703125" style="2" customWidth="1"/>
    <col min="8969" max="8969" width="8.85546875" style="2" customWidth="1"/>
    <col min="8970" max="8970" width="14.7109375" style="2" customWidth="1"/>
    <col min="8971" max="8971" width="12.140625" style="2" customWidth="1"/>
    <col min="8972" max="8972" width="2" style="2" customWidth="1"/>
    <col min="8973" max="8973" width="11.28515625" style="2" customWidth="1"/>
    <col min="8974" max="8974" width="12" style="2" customWidth="1"/>
    <col min="8975" max="8975" width="1.85546875" style="2" customWidth="1"/>
    <col min="8976" max="8976" width="11.7109375" style="2" customWidth="1"/>
    <col min="8977" max="9218" width="9.140625" style="2"/>
    <col min="9219" max="9219" width="11.85546875" style="2" customWidth="1"/>
    <col min="9220" max="9221" width="12.7109375" style="2" customWidth="1"/>
    <col min="9222" max="9222" width="10" style="2" customWidth="1"/>
    <col min="9223" max="9223" width="8.5703125" style="2" customWidth="1"/>
    <col min="9224" max="9224" width="2.5703125" style="2" customWidth="1"/>
    <col min="9225" max="9225" width="8.85546875" style="2" customWidth="1"/>
    <col min="9226" max="9226" width="14.7109375" style="2" customWidth="1"/>
    <col min="9227" max="9227" width="12.140625" style="2" customWidth="1"/>
    <col min="9228" max="9228" width="2" style="2" customWidth="1"/>
    <col min="9229" max="9229" width="11.28515625" style="2" customWidth="1"/>
    <col min="9230" max="9230" width="12" style="2" customWidth="1"/>
    <col min="9231" max="9231" width="1.85546875" style="2" customWidth="1"/>
    <col min="9232" max="9232" width="11.7109375" style="2" customWidth="1"/>
    <col min="9233" max="9474" width="9.140625" style="2"/>
    <col min="9475" max="9475" width="11.85546875" style="2" customWidth="1"/>
    <col min="9476" max="9477" width="12.7109375" style="2" customWidth="1"/>
    <col min="9478" max="9478" width="10" style="2" customWidth="1"/>
    <col min="9479" max="9479" width="8.5703125" style="2" customWidth="1"/>
    <col min="9480" max="9480" width="2.5703125" style="2" customWidth="1"/>
    <col min="9481" max="9481" width="8.85546875" style="2" customWidth="1"/>
    <col min="9482" max="9482" width="14.7109375" style="2" customWidth="1"/>
    <col min="9483" max="9483" width="12.140625" style="2" customWidth="1"/>
    <col min="9484" max="9484" width="2" style="2" customWidth="1"/>
    <col min="9485" max="9485" width="11.28515625" style="2" customWidth="1"/>
    <col min="9486" max="9486" width="12" style="2" customWidth="1"/>
    <col min="9487" max="9487" width="1.85546875" style="2" customWidth="1"/>
    <col min="9488" max="9488" width="11.7109375" style="2" customWidth="1"/>
    <col min="9489" max="9730" width="9.140625" style="2"/>
    <col min="9731" max="9731" width="11.85546875" style="2" customWidth="1"/>
    <col min="9732" max="9733" width="12.7109375" style="2" customWidth="1"/>
    <col min="9734" max="9734" width="10" style="2" customWidth="1"/>
    <col min="9735" max="9735" width="8.5703125" style="2" customWidth="1"/>
    <col min="9736" max="9736" width="2.5703125" style="2" customWidth="1"/>
    <col min="9737" max="9737" width="8.85546875" style="2" customWidth="1"/>
    <col min="9738" max="9738" width="14.7109375" style="2" customWidth="1"/>
    <col min="9739" max="9739" width="12.140625" style="2" customWidth="1"/>
    <col min="9740" max="9740" width="2" style="2" customWidth="1"/>
    <col min="9741" max="9741" width="11.28515625" style="2" customWidth="1"/>
    <col min="9742" max="9742" width="12" style="2" customWidth="1"/>
    <col min="9743" max="9743" width="1.85546875" style="2" customWidth="1"/>
    <col min="9744" max="9744" width="11.7109375" style="2" customWidth="1"/>
    <col min="9745" max="9986" width="9.140625" style="2"/>
    <col min="9987" max="9987" width="11.85546875" style="2" customWidth="1"/>
    <col min="9988" max="9989" width="12.7109375" style="2" customWidth="1"/>
    <col min="9990" max="9990" width="10" style="2" customWidth="1"/>
    <col min="9991" max="9991" width="8.5703125" style="2" customWidth="1"/>
    <col min="9992" max="9992" width="2.5703125" style="2" customWidth="1"/>
    <col min="9993" max="9993" width="8.85546875" style="2" customWidth="1"/>
    <col min="9994" max="9994" width="14.7109375" style="2" customWidth="1"/>
    <col min="9995" max="9995" width="12.140625" style="2" customWidth="1"/>
    <col min="9996" max="9996" width="2" style="2" customWidth="1"/>
    <col min="9997" max="9997" width="11.28515625" style="2" customWidth="1"/>
    <col min="9998" max="9998" width="12" style="2" customWidth="1"/>
    <col min="9999" max="9999" width="1.85546875" style="2" customWidth="1"/>
    <col min="10000" max="10000" width="11.7109375" style="2" customWidth="1"/>
    <col min="10001" max="10242" width="9.140625" style="2"/>
    <col min="10243" max="10243" width="11.85546875" style="2" customWidth="1"/>
    <col min="10244" max="10245" width="12.7109375" style="2" customWidth="1"/>
    <col min="10246" max="10246" width="10" style="2" customWidth="1"/>
    <col min="10247" max="10247" width="8.5703125" style="2" customWidth="1"/>
    <col min="10248" max="10248" width="2.5703125" style="2" customWidth="1"/>
    <col min="10249" max="10249" width="8.85546875" style="2" customWidth="1"/>
    <col min="10250" max="10250" width="14.7109375" style="2" customWidth="1"/>
    <col min="10251" max="10251" width="12.140625" style="2" customWidth="1"/>
    <col min="10252" max="10252" width="2" style="2" customWidth="1"/>
    <col min="10253" max="10253" width="11.28515625" style="2" customWidth="1"/>
    <col min="10254" max="10254" width="12" style="2" customWidth="1"/>
    <col min="10255" max="10255" width="1.85546875" style="2" customWidth="1"/>
    <col min="10256" max="10256" width="11.7109375" style="2" customWidth="1"/>
    <col min="10257" max="10498" width="9.140625" style="2"/>
    <col min="10499" max="10499" width="11.85546875" style="2" customWidth="1"/>
    <col min="10500" max="10501" width="12.7109375" style="2" customWidth="1"/>
    <col min="10502" max="10502" width="10" style="2" customWidth="1"/>
    <col min="10503" max="10503" width="8.5703125" style="2" customWidth="1"/>
    <col min="10504" max="10504" width="2.5703125" style="2" customWidth="1"/>
    <col min="10505" max="10505" width="8.85546875" style="2" customWidth="1"/>
    <col min="10506" max="10506" width="14.7109375" style="2" customWidth="1"/>
    <col min="10507" max="10507" width="12.140625" style="2" customWidth="1"/>
    <col min="10508" max="10508" width="2" style="2" customWidth="1"/>
    <col min="10509" max="10509" width="11.28515625" style="2" customWidth="1"/>
    <col min="10510" max="10510" width="12" style="2" customWidth="1"/>
    <col min="10511" max="10511" width="1.85546875" style="2" customWidth="1"/>
    <col min="10512" max="10512" width="11.7109375" style="2" customWidth="1"/>
    <col min="10513" max="10754" width="9.140625" style="2"/>
    <col min="10755" max="10755" width="11.85546875" style="2" customWidth="1"/>
    <col min="10756" max="10757" width="12.7109375" style="2" customWidth="1"/>
    <col min="10758" max="10758" width="10" style="2" customWidth="1"/>
    <col min="10759" max="10759" width="8.5703125" style="2" customWidth="1"/>
    <col min="10760" max="10760" width="2.5703125" style="2" customWidth="1"/>
    <col min="10761" max="10761" width="8.85546875" style="2" customWidth="1"/>
    <col min="10762" max="10762" width="14.7109375" style="2" customWidth="1"/>
    <col min="10763" max="10763" width="12.140625" style="2" customWidth="1"/>
    <col min="10764" max="10764" width="2" style="2" customWidth="1"/>
    <col min="10765" max="10765" width="11.28515625" style="2" customWidth="1"/>
    <col min="10766" max="10766" width="12" style="2" customWidth="1"/>
    <col min="10767" max="10767" width="1.85546875" style="2" customWidth="1"/>
    <col min="10768" max="10768" width="11.7109375" style="2" customWidth="1"/>
    <col min="10769" max="11010" width="9.140625" style="2"/>
    <col min="11011" max="11011" width="11.85546875" style="2" customWidth="1"/>
    <col min="11012" max="11013" width="12.7109375" style="2" customWidth="1"/>
    <col min="11014" max="11014" width="10" style="2" customWidth="1"/>
    <col min="11015" max="11015" width="8.5703125" style="2" customWidth="1"/>
    <col min="11016" max="11016" width="2.5703125" style="2" customWidth="1"/>
    <col min="11017" max="11017" width="8.85546875" style="2" customWidth="1"/>
    <col min="11018" max="11018" width="14.7109375" style="2" customWidth="1"/>
    <col min="11019" max="11019" width="12.140625" style="2" customWidth="1"/>
    <col min="11020" max="11020" width="2" style="2" customWidth="1"/>
    <col min="11021" max="11021" width="11.28515625" style="2" customWidth="1"/>
    <col min="11022" max="11022" width="12" style="2" customWidth="1"/>
    <col min="11023" max="11023" width="1.85546875" style="2" customWidth="1"/>
    <col min="11024" max="11024" width="11.7109375" style="2" customWidth="1"/>
    <col min="11025" max="11266" width="9.140625" style="2"/>
    <col min="11267" max="11267" width="11.85546875" style="2" customWidth="1"/>
    <col min="11268" max="11269" width="12.7109375" style="2" customWidth="1"/>
    <col min="11270" max="11270" width="10" style="2" customWidth="1"/>
    <col min="11271" max="11271" width="8.5703125" style="2" customWidth="1"/>
    <col min="11272" max="11272" width="2.5703125" style="2" customWidth="1"/>
    <col min="11273" max="11273" width="8.85546875" style="2" customWidth="1"/>
    <col min="11274" max="11274" width="14.7109375" style="2" customWidth="1"/>
    <col min="11275" max="11275" width="12.140625" style="2" customWidth="1"/>
    <col min="11276" max="11276" width="2" style="2" customWidth="1"/>
    <col min="11277" max="11277" width="11.28515625" style="2" customWidth="1"/>
    <col min="11278" max="11278" width="12" style="2" customWidth="1"/>
    <col min="11279" max="11279" width="1.85546875" style="2" customWidth="1"/>
    <col min="11280" max="11280" width="11.7109375" style="2" customWidth="1"/>
    <col min="11281" max="11522" width="9.140625" style="2"/>
    <col min="11523" max="11523" width="11.85546875" style="2" customWidth="1"/>
    <col min="11524" max="11525" width="12.7109375" style="2" customWidth="1"/>
    <col min="11526" max="11526" width="10" style="2" customWidth="1"/>
    <col min="11527" max="11527" width="8.5703125" style="2" customWidth="1"/>
    <col min="11528" max="11528" width="2.5703125" style="2" customWidth="1"/>
    <col min="11529" max="11529" width="8.85546875" style="2" customWidth="1"/>
    <col min="11530" max="11530" width="14.7109375" style="2" customWidth="1"/>
    <col min="11531" max="11531" width="12.140625" style="2" customWidth="1"/>
    <col min="11532" max="11532" width="2" style="2" customWidth="1"/>
    <col min="11533" max="11533" width="11.28515625" style="2" customWidth="1"/>
    <col min="11534" max="11534" width="12" style="2" customWidth="1"/>
    <col min="11535" max="11535" width="1.85546875" style="2" customWidth="1"/>
    <col min="11536" max="11536" width="11.7109375" style="2" customWidth="1"/>
    <col min="11537" max="11778" width="9.140625" style="2"/>
    <col min="11779" max="11779" width="11.85546875" style="2" customWidth="1"/>
    <col min="11780" max="11781" width="12.7109375" style="2" customWidth="1"/>
    <col min="11782" max="11782" width="10" style="2" customWidth="1"/>
    <col min="11783" max="11783" width="8.5703125" style="2" customWidth="1"/>
    <col min="11784" max="11784" width="2.5703125" style="2" customWidth="1"/>
    <col min="11785" max="11785" width="8.85546875" style="2" customWidth="1"/>
    <col min="11786" max="11786" width="14.7109375" style="2" customWidth="1"/>
    <col min="11787" max="11787" width="12.140625" style="2" customWidth="1"/>
    <col min="11788" max="11788" width="2" style="2" customWidth="1"/>
    <col min="11789" max="11789" width="11.28515625" style="2" customWidth="1"/>
    <col min="11790" max="11790" width="12" style="2" customWidth="1"/>
    <col min="11791" max="11791" width="1.85546875" style="2" customWidth="1"/>
    <col min="11792" max="11792" width="11.7109375" style="2" customWidth="1"/>
    <col min="11793" max="12034" width="9.140625" style="2"/>
    <col min="12035" max="12035" width="11.85546875" style="2" customWidth="1"/>
    <col min="12036" max="12037" width="12.7109375" style="2" customWidth="1"/>
    <col min="12038" max="12038" width="10" style="2" customWidth="1"/>
    <col min="12039" max="12039" width="8.5703125" style="2" customWidth="1"/>
    <col min="12040" max="12040" width="2.5703125" style="2" customWidth="1"/>
    <col min="12041" max="12041" width="8.85546875" style="2" customWidth="1"/>
    <col min="12042" max="12042" width="14.7109375" style="2" customWidth="1"/>
    <col min="12043" max="12043" width="12.140625" style="2" customWidth="1"/>
    <col min="12044" max="12044" width="2" style="2" customWidth="1"/>
    <col min="12045" max="12045" width="11.28515625" style="2" customWidth="1"/>
    <col min="12046" max="12046" width="12" style="2" customWidth="1"/>
    <col min="12047" max="12047" width="1.85546875" style="2" customWidth="1"/>
    <col min="12048" max="12048" width="11.7109375" style="2" customWidth="1"/>
    <col min="12049" max="12290" width="9.140625" style="2"/>
    <col min="12291" max="12291" width="11.85546875" style="2" customWidth="1"/>
    <col min="12292" max="12293" width="12.7109375" style="2" customWidth="1"/>
    <col min="12294" max="12294" width="10" style="2" customWidth="1"/>
    <col min="12295" max="12295" width="8.5703125" style="2" customWidth="1"/>
    <col min="12296" max="12296" width="2.5703125" style="2" customWidth="1"/>
    <col min="12297" max="12297" width="8.85546875" style="2" customWidth="1"/>
    <col min="12298" max="12298" width="14.7109375" style="2" customWidth="1"/>
    <col min="12299" max="12299" width="12.140625" style="2" customWidth="1"/>
    <col min="12300" max="12300" width="2" style="2" customWidth="1"/>
    <col min="12301" max="12301" width="11.28515625" style="2" customWidth="1"/>
    <col min="12302" max="12302" width="12" style="2" customWidth="1"/>
    <col min="12303" max="12303" width="1.85546875" style="2" customWidth="1"/>
    <col min="12304" max="12304" width="11.7109375" style="2" customWidth="1"/>
    <col min="12305" max="12546" width="9.140625" style="2"/>
    <col min="12547" max="12547" width="11.85546875" style="2" customWidth="1"/>
    <col min="12548" max="12549" width="12.7109375" style="2" customWidth="1"/>
    <col min="12550" max="12550" width="10" style="2" customWidth="1"/>
    <col min="12551" max="12551" width="8.5703125" style="2" customWidth="1"/>
    <col min="12552" max="12552" width="2.5703125" style="2" customWidth="1"/>
    <col min="12553" max="12553" width="8.85546875" style="2" customWidth="1"/>
    <col min="12554" max="12554" width="14.7109375" style="2" customWidth="1"/>
    <col min="12555" max="12555" width="12.140625" style="2" customWidth="1"/>
    <col min="12556" max="12556" width="2" style="2" customWidth="1"/>
    <col min="12557" max="12557" width="11.28515625" style="2" customWidth="1"/>
    <col min="12558" max="12558" width="12" style="2" customWidth="1"/>
    <col min="12559" max="12559" width="1.85546875" style="2" customWidth="1"/>
    <col min="12560" max="12560" width="11.7109375" style="2" customWidth="1"/>
    <col min="12561" max="12802" width="9.140625" style="2"/>
    <col min="12803" max="12803" width="11.85546875" style="2" customWidth="1"/>
    <col min="12804" max="12805" width="12.7109375" style="2" customWidth="1"/>
    <col min="12806" max="12806" width="10" style="2" customWidth="1"/>
    <col min="12807" max="12807" width="8.5703125" style="2" customWidth="1"/>
    <col min="12808" max="12808" width="2.5703125" style="2" customWidth="1"/>
    <col min="12809" max="12809" width="8.85546875" style="2" customWidth="1"/>
    <col min="12810" max="12810" width="14.7109375" style="2" customWidth="1"/>
    <col min="12811" max="12811" width="12.140625" style="2" customWidth="1"/>
    <col min="12812" max="12812" width="2" style="2" customWidth="1"/>
    <col min="12813" max="12813" width="11.28515625" style="2" customWidth="1"/>
    <col min="12814" max="12814" width="12" style="2" customWidth="1"/>
    <col min="12815" max="12815" width="1.85546875" style="2" customWidth="1"/>
    <col min="12816" max="12816" width="11.7109375" style="2" customWidth="1"/>
    <col min="12817" max="13058" width="9.140625" style="2"/>
    <col min="13059" max="13059" width="11.85546875" style="2" customWidth="1"/>
    <col min="13060" max="13061" width="12.7109375" style="2" customWidth="1"/>
    <col min="13062" max="13062" width="10" style="2" customWidth="1"/>
    <col min="13063" max="13063" width="8.5703125" style="2" customWidth="1"/>
    <col min="13064" max="13064" width="2.5703125" style="2" customWidth="1"/>
    <col min="13065" max="13065" width="8.85546875" style="2" customWidth="1"/>
    <col min="13066" max="13066" width="14.7109375" style="2" customWidth="1"/>
    <col min="13067" max="13067" width="12.140625" style="2" customWidth="1"/>
    <col min="13068" max="13068" width="2" style="2" customWidth="1"/>
    <col min="13069" max="13069" width="11.28515625" style="2" customWidth="1"/>
    <col min="13070" max="13070" width="12" style="2" customWidth="1"/>
    <col min="13071" max="13071" width="1.85546875" style="2" customWidth="1"/>
    <col min="13072" max="13072" width="11.7109375" style="2" customWidth="1"/>
    <col min="13073" max="13314" width="9.140625" style="2"/>
    <col min="13315" max="13315" width="11.85546875" style="2" customWidth="1"/>
    <col min="13316" max="13317" width="12.7109375" style="2" customWidth="1"/>
    <col min="13318" max="13318" width="10" style="2" customWidth="1"/>
    <col min="13319" max="13319" width="8.5703125" style="2" customWidth="1"/>
    <col min="13320" max="13320" width="2.5703125" style="2" customWidth="1"/>
    <col min="13321" max="13321" width="8.85546875" style="2" customWidth="1"/>
    <col min="13322" max="13322" width="14.7109375" style="2" customWidth="1"/>
    <col min="13323" max="13323" width="12.140625" style="2" customWidth="1"/>
    <col min="13324" max="13324" width="2" style="2" customWidth="1"/>
    <col min="13325" max="13325" width="11.28515625" style="2" customWidth="1"/>
    <col min="13326" max="13326" width="12" style="2" customWidth="1"/>
    <col min="13327" max="13327" width="1.85546875" style="2" customWidth="1"/>
    <col min="13328" max="13328" width="11.7109375" style="2" customWidth="1"/>
    <col min="13329" max="13570" width="9.140625" style="2"/>
    <col min="13571" max="13571" width="11.85546875" style="2" customWidth="1"/>
    <col min="13572" max="13573" width="12.7109375" style="2" customWidth="1"/>
    <col min="13574" max="13574" width="10" style="2" customWidth="1"/>
    <col min="13575" max="13575" width="8.5703125" style="2" customWidth="1"/>
    <col min="13576" max="13576" width="2.5703125" style="2" customWidth="1"/>
    <col min="13577" max="13577" width="8.85546875" style="2" customWidth="1"/>
    <col min="13578" max="13578" width="14.7109375" style="2" customWidth="1"/>
    <col min="13579" max="13579" width="12.140625" style="2" customWidth="1"/>
    <col min="13580" max="13580" width="2" style="2" customWidth="1"/>
    <col min="13581" max="13581" width="11.28515625" style="2" customWidth="1"/>
    <col min="13582" max="13582" width="12" style="2" customWidth="1"/>
    <col min="13583" max="13583" width="1.85546875" style="2" customWidth="1"/>
    <col min="13584" max="13584" width="11.7109375" style="2" customWidth="1"/>
    <col min="13585" max="13826" width="9.140625" style="2"/>
    <col min="13827" max="13827" width="11.85546875" style="2" customWidth="1"/>
    <col min="13828" max="13829" width="12.7109375" style="2" customWidth="1"/>
    <col min="13830" max="13830" width="10" style="2" customWidth="1"/>
    <col min="13831" max="13831" width="8.5703125" style="2" customWidth="1"/>
    <col min="13832" max="13832" width="2.5703125" style="2" customWidth="1"/>
    <col min="13833" max="13833" width="8.85546875" style="2" customWidth="1"/>
    <col min="13834" max="13834" width="14.7109375" style="2" customWidth="1"/>
    <col min="13835" max="13835" width="12.140625" style="2" customWidth="1"/>
    <col min="13836" max="13836" width="2" style="2" customWidth="1"/>
    <col min="13837" max="13837" width="11.28515625" style="2" customWidth="1"/>
    <col min="13838" max="13838" width="12" style="2" customWidth="1"/>
    <col min="13839" max="13839" width="1.85546875" style="2" customWidth="1"/>
    <col min="13840" max="13840" width="11.7109375" style="2" customWidth="1"/>
    <col min="13841" max="14082" width="9.140625" style="2"/>
    <col min="14083" max="14083" width="11.85546875" style="2" customWidth="1"/>
    <col min="14084" max="14085" width="12.7109375" style="2" customWidth="1"/>
    <col min="14086" max="14086" width="10" style="2" customWidth="1"/>
    <col min="14087" max="14087" width="8.5703125" style="2" customWidth="1"/>
    <col min="14088" max="14088" width="2.5703125" style="2" customWidth="1"/>
    <col min="14089" max="14089" width="8.85546875" style="2" customWidth="1"/>
    <col min="14090" max="14090" width="14.7109375" style="2" customWidth="1"/>
    <col min="14091" max="14091" width="12.140625" style="2" customWidth="1"/>
    <col min="14092" max="14092" width="2" style="2" customWidth="1"/>
    <col min="14093" max="14093" width="11.28515625" style="2" customWidth="1"/>
    <col min="14094" max="14094" width="12" style="2" customWidth="1"/>
    <col min="14095" max="14095" width="1.85546875" style="2" customWidth="1"/>
    <col min="14096" max="14096" width="11.7109375" style="2" customWidth="1"/>
    <col min="14097" max="14338" width="9.140625" style="2"/>
    <col min="14339" max="14339" width="11.85546875" style="2" customWidth="1"/>
    <col min="14340" max="14341" width="12.7109375" style="2" customWidth="1"/>
    <col min="14342" max="14342" width="10" style="2" customWidth="1"/>
    <col min="14343" max="14343" width="8.5703125" style="2" customWidth="1"/>
    <col min="14344" max="14344" width="2.5703125" style="2" customWidth="1"/>
    <col min="14345" max="14345" width="8.85546875" style="2" customWidth="1"/>
    <col min="14346" max="14346" width="14.7109375" style="2" customWidth="1"/>
    <col min="14347" max="14347" width="12.140625" style="2" customWidth="1"/>
    <col min="14348" max="14348" width="2" style="2" customWidth="1"/>
    <col min="14349" max="14349" width="11.28515625" style="2" customWidth="1"/>
    <col min="14350" max="14350" width="12" style="2" customWidth="1"/>
    <col min="14351" max="14351" width="1.85546875" style="2" customWidth="1"/>
    <col min="14352" max="14352" width="11.7109375" style="2" customWidth="1"/>
    <col min="14353" max="14594" width="9.140625" style="2"/>
    <col min="14595" max="14595" width="11.85546875" style="2" customWidth="1"/>
    <col min="14596" max="14597" width="12.7109375" style="2" customWidth="1"/>
    <col min="14598" max="14598" width="10" style="2" customWidth="1"/>
    <col min="14599" max="14599" width="8.5703125" style="2" customWidth="1"/>
    <col min="14600" max="14600" width="2.5703125" style="2" customWidth="1"/>
    <col min="14601" max="14601" width="8.85546875" style="2" customWidth="1"/>
    <col min="14602" max="14602" width="14.7109375" style="2" customWidth="1"/>
    <col min="14603" max="14603" width="12.140625" style="2" customWidth="1"/>
    <col min="14604" max="14604" width="2" style="2" customWidth="1"/>
    <col min="14605" max="14605" width="11.28515625" style="2" customWidth="1"/>
    <col min="14606" max="14606" width="12" style="2" customWidth="1"/>
    <col min="14607" max="14607" width="1.85546875" style="2" customWidth="1"/>
    <col min="14608" max="14608" width="11.7109375" style="2" customWidth="1"/>
    <col min="14609" max="14850" width="9.140625" style="2"/>
    <col min="14851" max="14851" width="11.85546875" style="2" customWidth="1"/>
    <col min="14852" max="14853" width="12.7109375" style="2" customWidth="1"/>
    <col min="14854" max="14854" width="10" style="2" customWidth="1"/>
    <col min="14855" max="14855" width="8.5703125" style="2" customWidth="1"/>
    <col min="14856" max="14856" width="2.5703125" style="2" customWidth="1"/>
    <col min="14857" max="14857" width="8.85546875" style="2" customWidth="1"/>
    <col min="14858" max="14858" width="14.7109375" style="2" customWidth="1"/>
    <col min="14859" max="14859" width="12.140625" style="2" customWidth="1"/>
    <col min="14860" max="14860" width="2" style="2" customWidth="1"/>
    <col min="14861" max="14861" width="11.28515625" style="2" customWidth="1"/>
    <col min="14862" max="14862" width="12" style="2" customWidth="1"/>
    <col min="14863" max="14863" width="1.85546875" style="2" customWidth="1"/>
    <col min="14864" max="14864" width="11.7109375" style="2" customWidth="1"/>
    <col min="14865" max="15106" width="9.140625" style="2"/>
    <col min="15107" max="15107" width="11.85546875" style="2" customWidth="1"/>
    <col min="15108" max="15109" width="12.7109375" style="2" customWidth="1"/>
    <col min="15110" max="15110" width="10" style="2" customWidth="1"/>
    <col min="15111" max="15111" width="8.5703125" style="2" customWidth="1"/>
    <col min="15112" max="15112" width="2.5703125" style="2" customWidth="1"/>
    <col min="15113" max="15113" width="8.85546875" style="2" customWidth="1"/>
    <col min="15114" max="15114" width="14.7109375" style="2" customWidth="1"/>
    <col min="15115" max="15115" width="12.140625" style="2" customWidth="1"/>
    <col min="15116" max="15116" width="2" style="2" customWidth="1"/>
    <col min="15117" max="15117" width="11.28515625" style="2" customWidth="1"/>
    <col min="15118" max="15118" width="12" style="2" customWidth="1"/>
    <col min="15119" max="15119" width="1.85546875" style="2" customWidth="1"/>
    <col min="15120" max="15120" width="11.7109375" style="2" customWidth="1"/>
    <col min="15121" max="15362" width="9.140625" style="2"/>
    <col min="15363" max="15363" width="11.85546875" style="2" customWidth="1"/>
    <col min="15364" max="15365" width="12.7109375" style="2" customWidth="1"/>
    <col min="15366" max="15366" width="10" style="2" customWidth="1"/>
    <col min="15367" max="15367" width="8.5703125" style="2" customWidth="1"/>
    <col min="15368" max="15368" width="2.5703125" style="2" customWidth="1"/>
    <col min="15369" max="15369" width="8.85546875" style="2" customWidth="1"/>
    <col min="15370" max="15370" width="14.7109375" style="2" customWidth="1"/>
    <col min="15371" max="15371" width="12.140625" style="2" customWidth="1"/>
    <col min="15372" max="15372" width="2" style="2" customWidth="1"/>
    <col min="15373" max="15373" width="11.28515625" style="2" customWidth="1"/>
    <col min="15374" max="15374" width="12" style="2" customWidth="1"/>
    <col min="15375" max="15375" width="1.85546875" style="2" customWidth="1"/>
    <col min="15376" max="15376" width="11.7109375" style="2" customWidth="1"/>
    <col min="15377" max="15618" width="9.140625" style="2"/>
    <col min="15619" max="15619" width="11.85546875" style="2" customWidth="1"/>
    <col min="15620" max="15621" width="12.7109375" style="2" customWidth="1"/>
    <col min="15622" max="15622" width="10" style="2" customWidth="1"/>
    <col min="15623" max="15623" width="8.5703125" style="2" customWidth="1"/>
    <col min="15624" max="15624" width="2.5703125" style="2" customWidth="1"/>
    <col min="15625" max="15625" width="8.85546875" style="2" customWidth="1"/>
    <col min="15626" max="15626" width="14.7109375" style="2" customWidth="1"/>
    <col min="15627" max="15627" width="12.140625" style="2" customWidth="1"/>
    <col min="15628" max="15628" width="2" style="2" customWidth="1"/>
    <col min="15629" max="15629" width="11.28515625" style="2" customWidth="1"/>
    <col min="15630" max="15630" width="12" style="2" customWidth="1"/>
    <col min="15631" max="15631" width="1.85546875" style="2" customWidth="1"/>
    <col min="15632" max="15632" width="11.7109375" style="2" customWidth="1"/>
    <col min="15633" max="15874" width="9.140625" style="2"/>
    <col min="15875" max="15875" width="11.85546875" style="2" customWidth="1"/>
    <col min="15876" max="15877" width="12.7109375" style="2" customWidth="1"/>
    <col min="15878" max="15878" width="10" style="2" customWidth="1"/>
    <col min="15879" max="15879" width="8.5703125" style="2" customWidth="1"/>
    <col min="15880" max="15880" width="2.5703125" style="2" customWidth="1"/>
    <col min="15881" max="15881" width="8.85546875" style="2" customWidth="1"/>
    <col min="15882" max="15882" width="14.7109375" style="2" customWidth="1"/>
    <col min="15883" max="15883" width="12.140625" style="2" customWidth="1"/>
    <col min="15884" max="15884" width="2" style="2" customWidth="1"/>
    <col min="15885" max="15885" width="11.28515625" style="2" customWidth="1"/>
    <col min="15886" max="15886" width="12" style="2" customWidth="1"/>
    <col min="15887" max="15887" width="1.85546875" style="2" customWidth="1"/>
    <col min="15888" max="15888" width="11.7109375" style="2" customWidth="1"/>
    <col min="15889" max="16130" width="9.140625" style="2"/>
    <col min="16131" max="16131" width="11.85546875" style="2" customWidth="1"/>
    <col min="16132" max="16133" width="12.7109375" style="2" customWidth="1"/>
    <col min="16134" max="16134" width="10" style="2" customWidth="1"/>
    <col min="16135" max="16135" width="8.5703125" style="2" customWidth="1"/>
    <col min="16136" max="16136" width="2.5703125" style="2" customWidth="1"/>
    <col min="16137" max="16137" width="8.85546875" style="2" customWidth="1"/>
    <col min="16138" max="16138" width="14.7109375" style="2" customWidth="1"/>
    <col min="16139" max="16139" width="12.140625" style="2" customWidth="1"/>
    <col min="16140" max="16140" width="2" style="2" customWidth="1"/>
    <col min="16141" max="16141" width="11.28515625" style="2" customWidth="1"/>
    <col min="16142" max="16142" width="12" style="2" customWidth="1"/>
    <col min="16143" max="16143" width="1.85546875" style="2" customWidth="1"/>
    <col min="16144" max="16144" width="11.7109375" style="2" customWidth="1"/>
    <col min="16145" max="16384" width="9.140625" style="2"/>
  </cols>
  <sheetData>
    <row r="1" spans="1:21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  <c r="R1" s="1"/>
      <c r="S1" s="1"/>
      <c r="T1" s="1"/>
      <c r="U1" s="1"/>
    </row>
    <row r="2" spans="1:21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3"/>
      <c r="R2" s="3"/>
      <c r="S2" s="3"/>
      <c r="T2" s="3"/>
      <c r="U2" s="3"/>
    </row>
    <row r="3" spans="1:21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  <c r="S3" s="3"/>
      <c r="T3" s="3"/>
      <c r="U3" s="3"/>
    </row>
    <row r="4" spans="1:21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5"/>
      <c r="R4" s="5"/>
      <c r="S4" s="5"/>
      <c r="T4" s="5"/>
      <c r="U4" s="5"/>
    </row>
    <row r="5" spans="1:21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"/>
      <c r="R5" s="6"/>
      <c r="S5" s="6"/>
      <c r="T5" s="6"/>
      <c r="U5" s="6"/>
    </row>
    <row r="6" spans="1:21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1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</row>
    <row r="8" spans="1:21" s="12" customFormat="1" ht="15" customHeight="1" x14ac:dyDescent="0.25">
      <c r="A8" s="62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</row>
    <row r="9" spans="1:21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</row>
    <row r="10" spans="1:21" s="16" customFormat="1" ht="12.75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14"/>
      <c r="P10" s="14"/>
    </row>
    <row r="11" spans="1:21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14"/>
      <c r="P11" s="14"/>
    </row>
    <row r="12" spans="1:21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23</v>
      </c>
    </row>
    <row r="13" spans="1:21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26</v>
      </c>
    </row>
    <row r="14" spans="1:21" x14ac:dyDescent="0.25">
      <c r="A14" s="26">
        <v>42827</v>
      </c>
      <c r="B14" s="27">
        <v>19412314.079999998</v>
      </c>
      <c r="C14" s="27">
        <v>198562.44</v>
      </c>
      <c r="D14" s="27">
        <v>1697796.38</v>
      </c>
      <c r="E14" s="28">
        <v>1150</v>
      </c>
      <c r="F14" s="27">
        <v>210.90638260869562</v>
      </c>
      <c r="H14" s="28">
        <v>67</v>
      </c>
      <c r="I14" s="27">
        <v>5001057</v>
      </c>
      <c r="J14" s="27">
        <v>0</v>
      </c>
      <c r="K14" s="27">
        <v>1059962.1499999999</v>
      </c>
      <c r="M14" s="28">
        <v>15</v>
      </c>
      <c r="N14" s="27">
        <v>139962</v>
      </c>
      <c r="P14" s="27">
        <v>2897720.53</v>
      </c>
    </row>
    <row r="15" spans="1:21" x14ac:dyDescent="0.25">
      <c r="A15" s="26">
        <f>A14+7</f>
        <v>42834</v>
      </c>
      <c r="B15" s="27">
        <v>18394163.32</v>
      </c>
      <c r="C15" s="27">
        <v>224906.5</v>
      </c>
      <c r="D15" s="27">
        <v>1616683.38</v>
      </c>
      <c r="E15" s="28">
        <v>1150</v>
      </c>
      <c r="F15" s="27">
        <v>200.83023354037263</v>
      </c>
      <c r="H15" s="28">
        <v>67</v>
      </c>
      <c r="I15" s="27">
        <v>4877454</v>
      </c>
      <c r="J15" s="27">
        <v>0</v>
      </c>
      <c r="K15" s="27">
        <v>915359.95</v>
      </c>
      <c r="M15" s="28">
        <v>15</v>
      </c>
      <c r="N15" s="27">
        <v>137849</v>
      </c>
      <c r="P15" s="27">
        <v>2669892.33</v>
      </c>
    </row>
    <row r="16" spans="1:21" x14ac:dyDescent="0.25">
      <c r="A16" s="26">
        <f t="shared" ref="A16:A65" si="0">A15+7</f>
        <v>42841</v>
      </c>
      <c r="B16" s="27">
        <v>17062007.399999999</v>
      </c>
      <c r="C16" s="27">
        <v>212841.41</v>
      </c>
      <c r="D16" s="27">
        <v>1460492.75</v>
      </c>
      <c r="E16" s="28">
        <v>1150</v>
      </c>
      <c r="F16" s="27">
        <v>181.42767080745344</v>
      </c>
      <c r="H16" s="28">
        <v>67</v>
      </c>
      <c r="I16" s="27">
        <v>4505621</v>
      </c>
      <c r="J16" s="27">
        <v>0</v>
      </c>
      <c r="K16" s="27">
        <v>951418.95</v>
      </c>
      <c r="M16" s="28">
        <v>15</v>
      </c>
      <c r="N16" s="27">
        <v>120092</v>
      </c>
      <c r="P16" s="27">
        <v>2532003.7000000002</v>
      </c>
    </row>
    <row r="17" spans="1:16" x14ac:dyDescent="0.25">
      <c r="A17" s="26">
        <f t="shared" si="0"/>
        <v>42848</v>
      </c>
      <c r="B17" s="27">
        <v>19210797.949999999</v>
      </c>
      <c r="C17" s="27">
        <v>255483.94</v>
      </c>
      <c r="D17" s="27">
        <v>1751850.42</v>
      </c>
      <c r="E17" s="28">
        <v>1150</v>
      </c>
      <c r="F17" s="27">
        <v>217.62117018633538</v>
      </c>
      <c r="H17" s="28">
        <v>67</v>
      </c>
      <c r="I17" s="27">
        <v>4436445.5</v>
      </c>
      <c r="J17" s="27">
        <v>0</v>
      </c>
      <c r="K17" s="27">
        <v>985153.1</v>
      </c>
      <c r="M17" s="28">
        <v>15</v>
      </c>
      <c r="N17" s="27">
        <v>129727</v>
      </c>
      <c r="P17" s="27">
        <v>2866730.52</v>
      </c>
    </row>
    <row r="18" spans="1:16" x14ac:dyDescent="0.25">
      <c r="A18" s="26">
        <f t="shared" si="0"/>
        <v>42855</v>
      </c>
      <c r="B18" s="27">
        <v>18554961.579999998</v>
      </c>
      <c r="C18" s="27">
        <v>264735.98</v>
      </c>
      <c r="D18" s="27">
        <v>1421969.81</v>
      </c>
      <c r="E18" s="28">
        <v>1150</v>
      </c>
      <c r="F18" s="27">
        <v>176.64221242236025</v>
      </c>
      <c r="G18" s="2"/>
      <c r="H18" s="28">
        <v>67</v>
      </c>
      <c r="I18" s="27">
        <v>4078276</v>
      </c>
      <c r="J18" s="27">
        <v>1615</v>
      </c>
      <c r="K18" s="27">
        <v>690771.05</v>
      </c>
      <c r="L18" s="2"/>
      <c r="M18" s="28">
        <v>15</v>
      </c>
      <c r="N18" s="27">
        <v>124801</v>
      </c>
      <c r="O18" s="2"/>
      <c r="P18" s="27">
        <v>2237541.8600000003</v>
      </c>
    </row>
    <row r="19" spans="1:16" x14ac:dyDescent="0.25">
      <c r="A19" s="26">
        <f t="shared" si="0"/>
        <v>42862</v>
      </c>
      <c r="B19" s="27">
        <v>18715819.699999999</v>
      </c>
      <c r="C19" s="27">
        <v>170730.1</v>
      </c>
      <c r="D19" s="27">
        <v>1539596.25</v>
      </c>
      <c r="E19" s="28">
        <v>1150</v>
      </c>
      <c r="F19" s="27">
        <v>191.25419254658385</v>
      </c>
      <c r="H19" s="28">
        <v>67</v>
      </c>
      <c r="I19" s="27">
        <v>4127251</v>
      </c>
      <c r="J19" s="27">
        <v>7955</v>
      </c>
      <c r="K19" s="27">
        <v>971932.8</v>
      </c>
      <c r="M19" s="28">
        <v>15</v>
      </c>
      <c r="N19" s="27">
        <v>125207</v>
      </c>
      <c r="P19" s="27">
        <v>2636736.0499999998</v>
      </c>
    </row>
    <row r="20" spans="1:16" x14ac:dyDescent="0.25">
      <c r="A20" s="26">
        <f t="shared" si="0"/>
        <v>42869</v>
      </c>
      <c r="B20" s="27">
        <v>19076475.969999999</v>
      </c>
      <c r="C20" s="27">
        <v>245248.95</v>
      </c>
      <c r="D20" s="27">
        <v>1588746.57</v>
      </c>
      <c r="E20" s="28">
        <v>1150</v>
      </c>
      <c r="F20" s="27">
        <v>197.35982236024844</v>
      </c>
      <c r="H20" s="28">
        <v>67</v>
      </c>
      <c r="I20" s="27">
        <v>4138070</v>
      </c>
      <c r="J20" s="27">
        <v>12230</v>
      </c>
      <c r="K20" s="27">
        <v>787145.25</v>
      </c>
      <c r="M20" s="28">
        <v>16</v>
      </c>
      <c r="N20" s="27">
        <v>102770</v>
      </c>
      <c r="P20" s="27">
        <v>2478661.8200000003</v>
      </c>
    </row>
    <row r="21" spans="1:16" x14ac:dyDescent="0.25">
      <c r="A21" s="26">
        <f t="shared" si="0"/>
        <v>42876</v>
      </c>
      <c r="B21" s="27">
        <v>17105267.870000001</v>
      </c>
      <c r="C21" s="27">
        <v>201788.12</v>
      </c>
      <c r="D21" s="27">
        <v>1375048.71</v>
      </c>
      <c r="E21" s="28">
        <v>1150</v>
      </c>
      <c r="F21" s="27">
        <v>170.81350434782607</v>
      </c>
      <c r="H21" s="28">
        <v>67</v>
      </c>
      <c r="I21" s="27">
        <v>4270860.75</v>
      </c>
      <c r="J21" s="27">
        <v>9795</v>
      </c>
      <c r="K21" s="27">
        <v>654563.05000000005</v>
      </c>
      <c r="M21" s="28">
        <v>16</v>
      </c>
      <c r="N21" s="27">
        <v>99503.25</v>
      </c>
      <c r="P21" s="27">
        <v>2129115.0099999998</v>
      </c>
    </row>
    <row r="22" spans="1:16" x14ac:dyDescent="0.25">
      <c r="A22" s="26">
        <f t="shared" si="0"/>
        <v>42883</v>
      </c>
      <c r="B22" s="27">
        <v>17927099.300000001</v>
      </c>
      <c r="C22" s="27">
        <v>207475.84</v>
      </c>
      <c r="D22" s="27">
        <v>1547716.91</v>
      </c>
      <c r="E22" s="28">
        <v>1150</v>
      </c>
      <c r="F22" s="27">
        <v>192.26297018633539</v>
      </c>
      <c r="H22" s="28">
        <v>67</v>
      </c>
      <c r="I22" s="27">
        <v>4272796.75</v>
      </c>
      <c r="J22" s="27">
        <v>13605</v>
      </c>
      <c r="K22" s="27">
        <v>831069</v>
      </c>
      <c r="M22" s="28">
        <v>16</v>
      </c>
      <c r="N22" s="27">
        <v>182677</v>
      </c>
      <c r="P22" s="27">
        <v>2561462.91</v>
      </c>
    </row>
    <row r="23" spans="1:16" x14ac:dyDescent="0.25">
      <c r="A23" s="26">
        <f t="shared" si="0"/>
        <v>42890</v>
      </c>
      <c r="B23" s="27">
        <v>19406024.199999999</v>
      </c>
      <c r="C23" s="27">
        <v>207448.24</v>
      </c>
      <c r="D23" s="27">
        <v>1707194.51</v>
      </c>
      <c r="E23" s="28">
        <v>1150</v>
      </c>
      <c r="F23" s="27">
        <v>212.07385217391305</v>
      </c>
      <c r="H23" s="28">
        <v>67</v>
      </c>
      <c r="I23" s="27">
        <v>4082813.71</v>
      </c>
      <c r="J23" s="27">
        <v>9250</v>
      </c>
      <c r="K23" s="27">
        <v>858308.31</v>
      </c>
      <c r="M23" s="28">
        <v>16</v>
      </c>
      <c r="N23" s="27">
        <v>115288</v>
      </c>
      <c r="P23" s="27">
        <v>2680790.8200000003</v>
      </c>
    </row>
    <row r="24" spans="1:16" x14ac:dyDescent="0.25">
      <c r="A24" s="26">
        <f t="shared" si="0"/>
        <v>42897</v>
      </c>
      <c r="B24" s="27">
        <v>16413317.1</v>
      </c>
      <c r="C24" s="27">
        <v>196494.06</v>
      </c>
      <c r="D24" s="27">
        <v>1325343.93</v>
      </c>
      <c r="E24" s="28">
        <v>1150</v>
      </c>
      <c r="F24" s="27">
        <v>164.63899751552796</v>
      </c>
      <c r="H24" s="28">
        <v>67</v>
      </c>
      <c r="I24" s="27">
        <v>3840796.1</v>
      </c>
      <c r="J24" s="27">
        <v>12300</v>
      </c>
      <c r="K24" s="27">
        <v>633669.30000000005</v>
      </c>
      <c r="M24" s="28">
        <v>16</v>
      </c>
      <c r="N24" s="27">
        <v>103149</v>
      </c>
      <c r="P24" s="27">
        <v>2062162.23</v>
      </c>
    </row>
    <row r="25" spans="1:16" x14ac:dyDescent="0.25">
      <c r="A25" s="26">
        <f t="shared" si="0"/>
        <v>42904</v>
      </c>
      <c r="B25" s="27">
        <v>17290250.960000001</v>
      </c>
      <c r="C25" s="27">
        <v>213712.45</v>
      </c>
      <c r="D25" s="27">
        <v>1432767.15</v>
      </c>
      <c r="E25" s="28">
        <v>1150</v>
      </c>
      <c r="F25" s="27">
        <v>177.98349689440991</v>
      </c>
      <c r="H25" s="28">
        <v>67</v>
      </c>
      <c r="I25" s="27">
        <v>4585663.7</v>
      </c>
      <c r="J25" s="27">
        <v>11820</v>
      </c>
      <c r="K25" s="27">
        <v>1021160.1</v>
      </c>
      <c r="M25" s="28">
        <v>16</v>
      </c>
      <c r="N25" s="27">
        <v>106738</v>
      </c>
      <c r="P25" s="27">
        <v>2560665.25</v>
      </c>
    </row>
    <row r="26" spans="1:16" x14ac:dyDescent="0.25">
      <c r="A26" s="26">
        <f t="shared" si="0"/>
        <v>42911</v>
      </c>
      <c r="B26" s="27">
        <v>17728245.690000001</v>
      </c>
      <c r="C26" s="27">
        <v>206721.03</v>
      </c>
      <c r="D26" s="27">
        <v>1461072.12</v>
      </c>
      <c r="E26" s="28">
        <v>1150</v>
      </c>
      <c r="F26" s="27">
        <v>181.49964223602484</v>
      </c>
      <c r="H26" s="28">
        <v>67</v>
      </c>
      <c r="I26" s="27">
        <v>4333697</v>
      </c>
      <c r="J26" s="27">
        <v>18950</v>
      </c>
      <c r="K26" s="27">
        <v>691144.47</v>
      </c>
      <c r="M26" s="28">
        <v>16</v>
      </c>
      <c r="N26" s="27">
        <v>107811</v>
      </c>
      <c r="P26" s="27">
        <v>2123625.87</v>
      </c>
    </row>
    <row r="27" spans="1:16" x14ac:dyDescent="0.25">
      <c r="A27" s="26">
        <f t="shared" si="0"/>
        <v>42918</v>
      </c>
      <c r="B27" s="27">
        <v>18484096.739999998</v>
      </c>
      <c r="C27" s="27">
        <v>232156.96</v>
      </c>
      <c r="D27" s="27">
        <v>1636784.97</v>
      </c>
      <c r="E27" s="28">
        <v>1150</v>
      </c>
      <c r="F27" s="27">
        <v>203.32732546583853</v>
      </c>
      <c r="H27" s="28">
        <v>67</v>
      </c>
      <c r="I27" s="27">
        <v>4100629</v>
      </c>
      <c r="J27" s="27">
        <v>23975</v>
      </c>
      <c r="K27" s="27">
        <v>895530.5</v>
      </c>
      <c r="M27" s="28">
        <v>16</v>
      </c>
      <c r="N27" s="27">
        <v>113763</v>
      </c>
      <c r="P27" s="27">
        <v>2646078.4699999997</v>
      </c>
    </row>
    <row r="28" spans="1:16" x14ac:dyDescent="0.25">
      <c r="A28" s="26">
        <f t="shared" si="0"/>
        <v>42925</v>
      </c>
      <c r="B28" s="27">
        <v>23038383.780000001</v>
      </c>
      <c r="C28" s="27">
        <v>354326.65</v>
      </c>
      <c r="D28" s="27">
        <v>1869987.14</v>
      </c>
      <c r="E28" s="28">
        <v>1150</v>
      </c>
      <c r="F28" s="27">
        <v>232.29653913043475</v>
      </c>
      <c r="H28" s="28">
        <v>67</v>
      </c>
      <c r="I28" s="27">
        <v>3904241.01</v>
      </c>
      <c r="J28" s="27">
        <v>40955</v>
      </c>
      <c r="K28" s="27">
        <v>858023.91</v>
      </c>
      <c r="M28" s="28">
        <v>16</v>
      </c>
      <c r="N28" s="27">
        <v>109924</v>
      </c>
      <c r="P28" s="27">
        <v>2837935.05</v>
      </c>
    </row>
    <row r="29" spans="1:16" x14ac:dyDescent="0.25">
      <c r="A29" s="26">
        <f t="shared" si="0"/>
        <v>42932</v>
      </c>
      <c r="B29" s="27">
        <v>21451027.030000001</v>
      </c>
      <c r="C29" s="27">
        <v>326811.68</v>
      </c>
      <c r="D29" s="27">
        <v>1741611.62</v>
      </c>
      <c r="E29" s="28">
        <v>1150</v>
      </c>
      <c r="F29" s="27">
        <v>216.34926956521741</v>
      </c>
      <c r="H29" s="28">
        <v>67</v>
      </c>
      <c r="I29" s="27">
        <v>5281886</v>
      </c>
      <c r="J29" s="27">
        <v>36510</v>
      </c>
      <c r="K29" s="27">
        <v>2039456.3</v>
      </c>
      <c r="M29" s="28">
        <v>16</v>
      </c>
      <c r="N29" s="27">
        <v>101386</v>
      </c>
      <c r="P29" s="27">
        <v>3882453.92</v>
      </c>
    </row>
    <row r="30" spans="1:16" x14ac:dyDescent="0.25">
      <c r="A30" s="26">
        <f t="shared" si="0"/>
        <v>42939</v>
      </c>
      <c r="B30" s="27">
        <v>20906488.050000001</v>
      </c>
      <c r="C30" s="27">
        <v>341768.36</v>
      </c>
      <c r="D30" s="27">
        <v>1765071.71</v>
      </c>
      <c r="E30" s="28">
        <v>1150</v>
      </c>
      <c r="F30" s="27">
        <v>219.26356645962733</v>
      </c>
      <c r="H30" s="28">
        <v>67</v>
      </c>
      <c r="I30" s="27">
        <v>3612946.5</v>
      </c>
      <c r="J30" s="27">
        <v>39160</v>
      </c>
      <c r="K30" s="27">
        <v>888774.45</v>
      </c>
      <c r="M30" s="28">
        <v>16</v>
      </c>
      <c r="N30" s="27">
        <v>101658</v>
      </c>
      <c r="P30" s="27">
        <v>2755504.16</v>
      </c>
    </row>
    <row r="31" spans="1:16" x14ac:dyDescent="0.25">
      <c r="A31" s="26">
        <f t="shared" si="0"/>
        <v>42946</v>
      </c>
      <c r="B31" s="27">
        <v>23028050.23</v>
      </c>
      <c r="C31" s="27">
        <v>504879.04</v>
      </c>
      <c r="D31" s="27">
        <v>1801648.32</v>
      </c>
      <c r="E31" s="28">
        <v>1150</v>
      </c>
      <c r="F31" s="27">
        <v>223.80724472049693</v>
      </c>
      <c r="H31" s="28">
        <v>67</v>
      </c>
      <c r="I31" s="27">
        <v>4000065</v>
      </c>
      <c r="J31" s="27">
        <v>43800</v>
      </c>
      <c r="K31" s="27">
        <v>659479.9</v>
      </c>
      <c r="M31" s="28">
        <v>16</v>
      </c>
      <c r="N31" s="27">
        <v>101872</v>
      </c>
      <c r="P31" s="27">
        <v>2563000.2200000002</v>
      </c>
    </row>
    <row r="32" spans="1:16" x14ac:dyDescent="0.25">
      <c r="A32" s="26">
        <f t="shared" si="0"/>
        <v>42953</v>
      </c>
      <c r="B32" s="27">
        <v>24074986.039999999</v>
      </c>
      <c r="C32" s="27">
        <v>419392.8</v>
      </c>
      <c r="D32" s="27">
        <v>1828722.59</v>
      </c>
      <c r="E32" s="28">
        <v>1150</v>
      </c>
      <c r="F32" s="27">
        <v>227.17050807453418</v>
      </c>
      <c r="H32" s="28">
        <v>67</v>
      </c>
      <c r="I32" s="27">
        <v>4284427.05</v>
      </c>
      <c r="J32" s="27">
        <v>58730</v>
      </c>
      <c r="K32" s="27">
        <v>781102.35</v>
      </c>
      <c r="M32" s="28">
        <v>16</v>
      </c>
      <c r="N32" s="27">
        <v>100862</v>
      </c>
      <c r="P32" s="27">
        <v>2710686.94</v>
      </c>
    </row>
    <row r="33" spans="1:16" x14ac:dyDescent="0.25">
      <c r="A33" s="26">
        <f t="shared" si="0"/>
        <v>42960</v>
      </c>
      <c r="B33" s="27">
        <v>22470401.239999998</v>
      </c>
      <c r="C33" s="27">
        <v>501798.2</v>
      </c>
      <c r="D33" s="27">
        <v>1684957.48</v>
      </c>
      <c r="E33" s="28">
        <v>1150</v>
      </c>
      <c r="F33" s="27">
        <v>209.31148819875779</v>
      </c>
      <c r="H33" s="28">
        <v>67</v>
      </c>
      <c r="I33" s="27">
        <v>4536715.01</v>
      </c>
      <c r="J33" s="27">
        <v>55465</v>
      </c>
      <c r="K33" s="27">
        <v>878433.91</v>
      </c>
      <c r="M33" s="28">
        <v>16</v>
      </c>
      <c r="N33" s="27">
        <v>107966</v>
      </c>
      <c r="P33" s="27">
        <v>2671357.39</v>
      </c>
    </row>
    <row r="34" spans="1:16" x14ac:dyDescent="0.25">
      <c r="A34" s="26">
        <f t="shared" si="0"/>
        <v>42967</v>
      </c>
      <c r="B34" s="27">
        <v>22026737.920000002</v>
      </c>
      <c r="C34" s="27">
        <v>366462.32</v>
      </c>
      <c r="D34" s="27">
        <v>1756060.57</v>
      </c>
      <c r="E34" s="28">
        <v>1150</v>
      </c>
      <c r="F34" s="27">
        <v>218.14417018633543</v>
      </c>
      <c r="H34" s="28">
        <v>67</v>
      </c>
      <c r="I34" s="27">
        <v>3799870</v>
      </c>
      <c r="J34" s="27">
        <v>53640</v>
      </c>
      <c r="K34" s="27">
        <v>740107.86</v>
      </c>
      <c r="M34" s="28">
        <v>16</v>
      </c>
      <c r="N34" s="27">
        <v>102629</v>
      </c>
      <c r="P34" s="27">
        <v>2598797.4300000002</v>
      </c>
    </row>
    <row r="35" spans="1:16" x14ac:dyDescent="0.25">
      <c r="A35" s="26">
        <f t="shared" si="0"/>
        <v>42974</v>
      </c>
      <c r="B35" s="27">
        <v>22142788.940000001</v>
      </c>
      <c r="C35" s="27">
        <v>398571.37</v>
      </c>
      <c r="D35" s="27">
        <v>1752422.2</v>
      </c>
      <c r="E35" s="28">
        <v>1150</v>
      </c>
      <c r="F35" s="27">
        <v>217.69219875776395</v>
      </c>
      <c r="H35" s="28">
        <v>67</v>
      </c>
      <c r="I35" s="27">
        <v>4207592.17</v>
      </c>
      <c r="J35" s="27">
        <v>52085</v>
      </c>
      <c r="K35" s="27">
        <v>874695.92</v>
      </c>
      <c r="M35" s="28">
        <v>16</v>
      </c>
      <c r="N35" s="27">
        <v>126651</v>
      </c>
      <c r="P35" s="27">
        <v>2753769.12</v>
      </c>
    </row>
    <row r="36" spans="1:16" x14ac:dyDescent="0.25">
      <c r="A36" s="26">
        <f t="shared" si="0"/>
        <v>42981</v>
      </c>
      <c r="B36" s="27">
        <v>24339676.530000001</v>
      </c>
      <c r="C36" s="27">
        <v>381304.12</v>
      </c>
      <c r="D36" s="27">
        <v>1993494.2</v>
      </c>
      <c r="E36" s="28">
        <v>1150</v>
      </c>
      <c r="F36" s="27">
        <v>247.63903105590063</v>
      </c>
      <c r="H36" s="28">
        <v>67</v>
      </c>
      <c r="I36" s="27">
        <v>4174971.5</v>
      </c>
      <c r="J36" s="27">
        <v>57370</v>
      </c>
      <c r="K36" s="27">
        <v>931667.65</v>
      </c>
      <c r="M36" s="28">
        <v>16</v>
      </c>
      <c r="N36" s="27">
        <v>101049</v>
      </c>
      <c r="P36" s="27">
        <v>3026210.85</v>
      </c>
    </row>
    <row r="37" spans="1:16" x14ac:dyDescent="0.25">
      <c r="A37" s="26">
        <f t="shared" si="0"/>
        <v>42988</v>
      </c>
      <c r="B37" s="27">
        <v>22646027.420000002</v>
      </c>
      <c r="C37" s="27">
        <v>379695</v>
      </c>
      <c r="D37" s="27">
        <v>1801924.77</v>
      </c>
      <c r="E37" s="28">
        <v>1150</v>
      </c>
      <c r="F37" s="27">
        <v>223.84158633540372</v>
      </c>
      <c r="H37" s="28">
        <v>67</v>
      </c>
      <c r="I37" s="27">
        <v>3884548</v>
      </c>
      <c r="J37" s="27">
        <v>84625</v>
      </c>
      <c r="K37" s="27">
        <v>874570.1</v>
      </c>
      <c r="M37" s="28">
        <v>16</v>
      </c>
      <c r="N37" s="27">
        <v>103939</v>
      </c>
      <c r="P37" s="27">
        <v>2780433.87</v>
      </c>
    </row>
    <row r="38" spans="1:16" x14ac:dyDescent="0.25">
      <c r="A38" s="26">
        <f t="shared" si="0"/>
        <v>42995</v>
      </c>
      <c r="B38" s="27">
        <v>21639990.100000001</v>
      </c>
      <c r="C38" s="27">
        <v>368422.72</v>
      </c>
      <c r="D38" s="27">
        <v>1617298.37</v>
      </c>
      <c r="E38" s="28">
        <v>1150</v>
      </c>
      <c r="F38" s="27">
        <v>200.90662981366464</v>
      </c>
      <c r="H38" s="28">
        <v>67</v>
      </c>
      <c r="I38" s="27">
        <v>3576033</v>
      </c>
      <c r="J38" s="27">
        <v>81310</v>
      </c>
      <c r="K38" s="27">
        <v>952178.3</v>
      </c>
      <c r="M38" s="28">
        <v>16</v>
      </c>
      <c r="N38" s="27">
        <v>97369</v>
      </c>
      <c r="P38" s="27">
        <v>2666845.67</v>
      </c>
    </row>
    <row r="39" spans="1:16" x14ac:dyDescent="0.25">
      <c r="A39" s="26">
        <f t="shared" si="0"/>
        <v>43002</v>
      </c>
      <c r="B39" s="27">
        <v>22563441.09</v>
      </c>
      <c r="C39" s="27">
        <v>409055.84</v>
      </c>
      <c r="D39" s="27">
        <v>1608378.81</v>
      </c>
      <c r="E39" s="28">
        <v>1150</v>
      </c>
      <c r="F39" s="27">
        <v>199.79860993788819</v>
      </c>
      <c r="H39" s="28">
        <v>67</v>
      </c>
      <c r="I39" s="27">
        <v>3795573</v>
      </c>
      <c r="J39" s="27">
        <v>89325</v>
      </c>
      <c r="K39" s="27">
        <v>906321.65</v>
      </c>
      <c r="M39" s="28">
        <v>16</v>
      </c>
      <c r="N39" s="27">
        <v>96470</v>
      </c>
      <c r="P39" s="27">
        <v>2611170.46</v>
      </c>
    </row>
    <row r="40" spans="1:16" x14ac:dyDescent="0.25">
      <c r="A40" s="26">
        <f t="shared" si="0"/>
        <v>43009</v>
      </c>
      <c r="B40" s="27">
        <v>22032086.640000001</v>
      </c>
      <c r="C40" s="27">
        <v>368120.38</v>
      </c>
      <c r="D40" s="27">
        <v>1736927.75</v>
      </c>
      <c r="E40" s="28">
        <v>1150</v>
      </c>
      <c r="F40" s="27">
        <v>215.76742236024845</v>
      </c>
      <c r="H40" s="28">
        <v>67</v>
      </c>
      <c r="I40" s="27">
        <v>3565765</v>
      </c>
      <c r="J40" s="27">
        <v>76700</v>
      </c>
      <c r="K40" s="27">
        <v>742261.8</v>
      </c>
      <c r="M40" s="28">
        <v>16</v>
      </c>
      <c r="N40" s="27">
        <v>87778</v>
      </c>
      <c r="P40" s="27">
        <v>2566967.5499999998</v>
      </c>
    </row>
    <row r="41" spans="1:16" x14ac:dyDescent="0.25">
      <c r="A41" s="26">
        <f t="shared" si="0"/>
        <v>43016</v>
      </c>
      <c r="B41" s="27">
        <v>23703718.510000002</v>
      </c>
      <c r="C41" s="27">
        <v>352098.73</v>
      </c>
      <c r="D41" s="27">
        <v>1906253.31</v>
      </c>
      <c r="E41" s="28">
        <v>1150</v>
      </c>
      <c r="F41" s="27">
        <v>236.80165341614907</v>
      </c>
      <c r="H41" s="28">
        <v>67</v>
      </c>
      <c r="I41" s="27">
        <v>3839210.8</v>
      </c>
      <c r="J41" s="27">
        <v>44890</v>
      </c>
      <c r="K41" s="27">
        <v>835657.9</v>
      </c>
      <c r="M41" s="28">
        <v>16</v>
      </c>
      <c r="N41" s="27">
        <v>94388</v>
      </c>
      <c r="P41" s="27">
        <v>2836299.21</v>
      </c>
    </row>
    <row r="42" spans="1:16" x14ac:dyDescent="0.25">
      <c r="A42" s="26">
        <f t="shared" si="0"/>
        <v>43023</v>
      </c>
      <c r="B42" s="27">
        <v>22992521.649999999</v>
      </c>
      <c r="C42" s="27">
        <v>311422.01</v>
      </c>
      <c r="D42" s="27">
        <v>1840239.77</v>
      </c>
      <c r="E42" s="28">
        <v>1150</v>
      </c>
      <c r="F42" s="27">
        <v>228.60121366459629</v>
      </c>
      <c r="H42" s="28">
        <v>67</v>
      </c>
      <c r="I42" s="27">
        <v>3847317.05</v>
      </c>
      <c r="J42" s="27">
        <v>50735</v>
      </c>
      <c r="K42" s="27">
        <v>707772.9</v>
      </c>
      <c r="M42" s="28">
        <v>16</v>
      </c>
      <c r="N42" s="27">
        <v>100571</v>
      </c>
      <c r="P42" s="27">
        <v>2648583.67</v>
      </c>
    </row>
    <row r="43" spans="1:16" x14ac:dyDescent="0.25">
      <c r="A43" s="26">
        <f t="shared" si="0"/>
        <v>43030</v>
      </c>
      <c r="B43" s="27">
        <v>22298390.960000001</v>
      </c>
      <c r="C43" s="27">
        <v>287067.8</v>
      </c>
      <c r="D43" s="27">
        <v>1807331.59</v>
      </c>
      <c r="E43" s="28">
        <v>1150</v>
      </c>
      <c r="F43" s="27">
        <v>224.51324099378886</v>
      </c>
      <c r="H43" s="28">
        <v>67</v>
      </c>
      <c r="I43" s="27">
        <v>3766321.01</v>
      </c>
      <c r="J43" s="27">
        <v>46120</v>
      </c>
      <c r="K43" s="27">
        <v>774542.91</v>
      </c>
      <c r="M43" s="28">
        <v>16</v>
      </c>
      <c r="N43" s="27">
        <v>91018</v>
      </c>
      <c r="P43" s="27">
        <v>2672892.5</v>
      </c>
    </row>
    <row r="44" spans="1:16" x14ac:dyDescent="0.25">
      <c r="A44" s="26">
        <f t="shared" si="0"/>
        <v>43037</v>
      </c>
      <c r="B44" s="27">
        <v>20834290.98</v>
      </c>
      <c r="C44" s="27">
        <v>271249.7</v>
      </c>
      <c r="D44" s="27">
        <v>1594866.76</v>
      </c>
      <c r="E44" s="28">
        <v>1150</v>
      </c>
      <c r="F44" s="27">
        <v>198.12009440993788</v>
      </c>
      <c r="H44" s="28">
        <v>67</v>
      </c>
      <c r="I44" s="27">
        <v>3782960.01</v>
      </c>
      <c r="J44" s="27">
        <v>45215</v>
      </c>
      <c r="K44" s="27">
        <v>346749.26</v>
      </c>
      <c r="M44" s="28">
        <v>16</v>
      </c>
      <c r="N44" s="27">
        <v>97840</v>
      </c>
      <c r="P44" s="27">
        <v>2039456.02</v>
      </c>
    </row>
    <row r="45" spans="1:16" x14ac:dyDescent="0.25">
      <c r="A45" s="26">
        <f t="shared" si="0"/>
        <v>43044</v>
      </c>
      <c r="B45" s="27">
        <v>22652579.460000001</v>
      </c>
      <c r="C45" s="27">
        <v>245146.75</v>
      </c>
      <c r="D45" s="27">
        <v>1942050.62</v>
      </c>
      <c r="E45" s="28">
        <v>1150</v>
      </c>
      <c r="F45" s="27">
        <v>241.24852422360252</v>
      </c>
      <c r="H45" s="28">
        <v>67</v>
      </c>
      <c r="I45" s="27">
        <v>3952761</v>
      </c>
      <c r="J45" s="27">
        <v>30055</v>
      </c>
      <c r="K45" s="27">
        <v>770770.05</v>
      </c>
      <c r="M45" s="28">
        <v>16</v>
      </c>
      <c r="N45" s="27">
        <v>98451</v>
      </c>
      <c r="P45" s="27">
        <v>2811271.67</v>
      </c>
    </row>
    <row r="46" spans="1:16" x14ac:dyDescent="0.25">
      <c r="A46" s="26">
        <f t="shared" si="0"/>
        <v>43051</v>
      </c>
      <c r="B46" s="27">
        <v>22004719.379999999</v>
      </c>
      <c r="C46" s="27">
        <v>213341.35</v>
      </c>
      <c r="D46" s="27">
        <v>1892471.98</v>
      </c>
      <c r="E46" s="28">
        <v>1150</v>
      </c>
      <c r="F46" s="27">
        <v>235.08968695652175</v>
      </c>
      <c r="H46" s="28">
        <v>67</v>
      </c>
      <c r="I46" s="27">
        <v>3847320.25</v>
      </c>
      <c r="J46" s="27">
        <v>27980</v>
      </c>
      <c r="K46" s="27">
        <v>993415.7</v>
      </c>
      <c r="M46" s="28">
        <v>16</v>
      </c>
      <c r="N46" s="27">
        <v>103154</v>
      </c>
      <c r="P46" s="27">
        <v>2989041.6799999997</v>
      </c>
    </row>
    <row r="47" spans="1:16" x14ac:dyDescent="0.25">
      <c r="A47" s="26">
        <f t="shared" si="0"/>
        <v>43058</v>
      </c>
      <c r="B47" s="27">
        <v>21053732.84</v>
      </c>
      <c r="C47" s="27">
        <v>200690.89</v>
      </c>
      <c r="D47" s="27">
        <v>1751565.27</v>
      </c>
      <c r="E47" s="28">
        <v>1150</v>
      </c>
      <c r="F47" s="27">
        <v>217.58574782608699</v>
      </c>
      <c r="H47" s="28">
        <v>67</v>
      </c>
      <c r="I47" s="27">
        <v>3698708.1</v>
      </c>
      <c r="J47" s="27">
        <v>31025</v>
      </c>
      <c r="K47" s="27">
        <v>655966.35</v>
      </c>
      <c r="M47" s="28">
        <v>16</v>
      </c>
      <c r="N47" s="27">
        <v>98309</v>
      </c>
      <c r="P47" s="27">
        <v>2505840.62</v>
      </c>
    </row>
    <row r="48" spans="1:16" x14ac:dyDescent="0.25">
      <c r="A48" s="26">
        <f t="shared" si="0"/>
        <v>43065</v>
      </c>
      <c r="B48" s="27">
        <v>22951721.899999999</v>
      </c>
      <c r="C48" s="27">
        <v>217696.73</v>
      </c>
      <c r="D48" s="27">
        <v>1790656.08</v>
      </c>
      <c r="E48" s="28">
        <v>1150</v>
      </c>
      <c r="F48" s="27">
        <v>222.44174906832299</v>
      </c>
      <c r="H48" s="28">
        <v>67</v>
      </c>
      <c r="I48" s="27">
        <v>4093004</v>
      </c>
      <c r="J48" s="27">
        <v>26660</v>
      </c>
      <c r="K48" s="27">
        <v>1131707.25</v>
      </c>
      <c r="M48" s="28">
        <v>16</v>
      </c>
      <c r="N48" s="27">
        <v>98098</v>
      </c>
      <c r="P48" s="27">
        <v>3020461.33</v>
      </c>
    </row>
    <row r="49" spans="1:16" x14ac:dyDescent="0.25">
      <c r="A49" s="26">
        <f t="shared" si="0"/>
        <v>43072</v>
      </c>
      <c r="B49" s="27">
        <v>19787322.170000002</v>
      </c>
      <c r="C49" s="27">
        <v>172336.48</v>
      </c>
      <c r="D49" s="27">
        <v>1667229.17</v>
      </c>
      <c r="E49" s="28">
        <v>1150</v>
      </c>
      <c r="F49" s="27">
        <v>207.10921366459624</v>
      </c>
      <c r="H49" s="28">
        <v>67</v>
      </c>
      <c r="I49" s="27">
        <v>3724021</v>
      </c>
      <c r="J49" s="27">
        <v>30325</v>
      </c>
      <c r="K49" s="27">
        <v>633510.25</v>
      </c>
      <c r="M49" s="28">
        <v>16</v>
      </c>
      <c r="N49" s="27">
        <v>100769</v>
      </c>
      <c r="P49" s="27">
        <v>2401508.42</v>
      </c>
    </row>
    <row r="50" spans="1:16" x14ac:dyDescent="0.25">
      <c r="A50" s="26">
        <f t="shared" si="0"/>
        <v>43079</v>
      </c>
      <c r="B50" s="27">
        <v>18415792.43</v>
      </c>
      <c r="C50" s="27">
        <v>165595.82999999999</v>
      </c>
      <c r="D50" s="27">
        <v>1523343.22</v>
      </c>
      <c r="E50" s="28">
        <v>1150</v>
      </c>
      <c r="F50" s="27">
        <v>189.23518260869565</v>
      </c>
      <c r="H50" s="28">
        <v>67</v>
      </c>
      <c r="I50" s="27">
        <v>3362547</v>
      </c>
      <c r="J50" s="27">
        <v>27890</v>
      </c>
      <c r="K50" s="27">
        <v>766070.45</v>
      </c>
      <c r="M50" s="28">
        <v>16</v>
      </c>
      <c r="N50" s="27">
        <v>98862</v>
      </c>
      <c r="P50" s="27">
        <v>2388275.67</v>
      </c>
    </row>
    <row r="51" spans="1:16" x14ac:dyDescent="0.25">
      <c r="A51" s="26">
        <f t="shared" si="0"/>
        <v>43086</v>
      </c>
      <c r="B51" s="27">
        <v>17485791.079999998</v>
      </c>
      <c r="C51" s="27">
        <v>151388.13</v>
      </c>
      <c r="D51" s="27">
        <v>1427893.6</v>
      </c>
      <c r="E51" s="28">
        <v>1150</v>
      </c>
      <c r="F51" s="27">
        <v>177.37808695652174</v>
      </c>
      <c r="H51" s="28">
        <v>67</v>
      </c>
      <c r="I51" s="27">
        <v>3423045</v>
      </c>
      <c r="J51" s="27">
        <v>29920</v>
      </c>
      <c r="K51" s="27">
        <v>606317.25</v>
      </c>
      <c r="M51" s="28">
        <v>16</v>
      </c>
      <c r="N51" s="27">
        <v>95621</v>
      </c>
      <c r="P51" s="27">
        <v>2129831.85</v>
      </c>
    </row>
    <row r="52" spans="1:16" x14ac:dyDescent="0.25">
      <c r="A52" s="26">
        <f t="shared" si="0"/>
        <v>43093</v>
      </c>
      <c r="B52" s="27">
        <v>16951327.559999999</v>
      </c>
      <c r="C52" s="27">
        <v>139807.98000000001</v>
      </c>
      <c r="D52" s="27">
        <v>1360998.51</v>
      </c>
      <c r="E52" s="28">
        <v>1150</v>
      </c>
      <c r="F52" s="27">
        <v>169</v>
      </c>
      <c r="H52" s="28">
        <v>67</v>
      </c>
      <c r="I52" s="27">
        <v>3559074.5</v>
      </c>
      <c r="J52" s="27">
        <v>23275</v>
      </c>
      <c r="K52" s="27">
        <v>995227.5</v>
      </c>
      <c r="M52" s="28">
        <v>16</v>
      </c>
      <c r="N52" s="27">
        <v>83010</v>
      </c>
      <c r="P52" s="27">
        <v>2439236.0099999998</v>
      </c>
    </row>
    <row r="53" spans="1:16" x14ac:dyDescent="0.25">
      <c r="A53" s="26">
        <f t="shared" si="0"/>
        <v>43100</v>
      </c>
      <c r="B53" s="27">
        <v>25171181.469999999</v>
      </c>
      <c r="C53" s="27">
        <v>147422.57999999999</v>
      </c>
      <c r="D53" s="27">
        <v>2115309.08</v>
      </c>
      <c r="E53" s="28">
        <v>1150</v>
      </c>
      <c r="F53" s="27">
        <v>262.77</v>
      </c>
      <c r="H53" s="28">
        <v>67</v>
      </c>
      <c r="I53" s="27">
        <v>4196315</v>
      </c>
      <c r="J53" s="27">
        <v>32805</v>
      </c>
      <c r="K53" s="27">
        <v>937899.35</v>
      </c>
      <c r="M53" s="28">
        <v>16</v>
      </c>
      <c r="N53" s="27">
        <v>110588</v>
      </c>
      <c r="P53" s="27">
        <v>3163796</v>
      </c>
    </row>
    <row r="54" spans="1:16" x14ac:dyDescent="0.25">
      <c r="A54" s="26">
        <f t="shared" si="0"/>
        <v>43107</v>
      </c>
      <c r="B54" s="27">
        <v>18526550.5</v>
      </c>
      <c r="C54" s="27">
        <v>141069.06</v>
      </c>
      <c r="D54" s="27">
        <v>1525950.55</v>
      </c>
      <c r="E54" s="28">
        <v>1150</v>
      </c>
      <c r="F54" s="27">
        <v>189.56</v>
      </c>
      <c r="H54" s="28">
        <v>67</v>
      </c>
      <c r="I54" s="27">
        <v>3441634.52</v>
      </c>
      <c r="J54" s="27">
        <v>24765</v>
      </c>
      <c r="K54" s="27">
        <v>650061.1</v>
      </c>
      <c r="M54" s="28">
        <v>16</v>
      </c>
      <c r="N54" s="27">
        <v>92149</v>
      </c>
      <c r="P54" s="27">
        <v>2268160.65</v>
      </c>
    </row>
    <row r="55" spans="1:16" x14ac:dyDescent="0.25">
      <c r="A55" s="26">
        <f t="shared" si="0"/>
        <v>43114</v>
      </c>
      <c r="B55" s="27">
        <v>20252658.18</v>
      </c>
      <c r="C55" s="27">
        <v>145755.47</v>
      </c>
      <c r="D55" s="27">
        <v>1728260.78</v>
      </c>
      <c r="E55" s="28">
        <v>1150</v>
      </c>
      <c r="F55" s="27">
        <v>214.69</v>
      </c>
      <c r="H55" s="28">
        <v>67</v>
      </c>
      <c r="I55" s="27">
        <v>3637112.25</v>
      </c>
      <c r="J55" s="27">
        <v>24555</v>
      </c>
      <c r="K55" s="27">
        <v>481000.4</v>
      </c>
      <c r="M55" s="28">
        <v>16</v>
      </c>
      <c r="N55" s="27">
        <v>106305</v>
      </c>
      <c r="P55" s="27">
        <v>2315566.1800000002</v>
      </c>
    </row>
    <row r="56" spans="1:16" x14ac:dyDescent="0.25">
      <c r="A56" s="26">
        <f t="shared" si="0"/>
        <v>43121</v>
      </c>
      <c r="B56" s="27">
        <v>20554658.609999999</v>
      </c>
      <c r="C56" s="27">
        <v>177990.35</v>
      </c>
      <c r="D56" s="27">
        <v>1786152.59</v>
      </c>
      <c r="E56" s="28">
        <v>1150</v>
      </c>
      <c r="F56" s="27">
        <v>221.88</v>
      </c>
      <c r="H56" s="28">
        <v>67</v>
      </c>
      <c r="I56" s="27">
        <v>3618997.55</v>
      </c>
      <c r="J56" s="27">
        <v>26600</v>
      </c>
      <c r="K56" s="27">
        <v>821657.9</v>
      </c>
      <c r="M56" s="28">
        <v>16</v>
      </c>
      <c r="N56" s="27">
        <v>101966</v>
      </c>
      <c r="P56" s="27">
        <v>2709776.49</v>
      </c>
    </row>
    <row r="57" spans="1:16" x14ac:dyDescent="0.25">
      <c r="A57" s="26">
        <f t="shared" si="0"/>
        <v>43128</v>
      </c>
      <c r="B57" s="27">
        <v>21763188.789999999</v>
      </c>
      <c r="C57" s="27">
        <v>176597.78</v>
      </c>
      <c r="D57" s="27">
        <v>1874271.07</v>
      </c>
      <c r="E57" s="28">
        <v>1150</v>
      </c>
      <c r="F57" s="27">
        <v>233</v>
      </c>
      <c r="H57" s="28">
        <v>67</v>
      </c>
      <c r="I57" s="27">
        <v>3937381.26</v>
      </c>
      <c r="J57" s="27">
        <v>30530</v>
      </c>
      <c r="K57" s="27">
        <v>879412.01</v>
      </c>
      <c r="M57" s="28">
        <v>16</v>
      </c>
      <c r="N57" s="27">
        <v>107382</v>
      </c>
      <c r="P57" s="27">
        <v>2861065.08</v>
      </c>
    </row>
    <row r="58" spans="1:16" x14ac:dyDescent="0.25">
      <c r="A58" s="26">
        <f t="shared" si="0"/>
        <v>43135</v>
      </c>
      <c r="B58" s="27">
        <v>20432950.899999999</v>
      </c>
      <c r="C58" s="27">
        <v>138844.95000000001</v>
      </c>
      <c r="D58" s="27">
        <v>1682668.19</v>
      </c>
      <c r="E58" s="28">
        <v>1150</v>
      </c>
      <c r="F58" s="27">
        <v>209.03</v>
      </c>
      <c r="H58" s="28">
        <v>67</v>
      </c>
      <c r="I58" s="27">
        <v>3958693.11</v>
      </c>
      <c r="J58" s="27">
        <v>36925</v>
      </c>
      <c r="K58" s="27">
        <v>945485.06</v>
      </c>
      <c r="M58" s="28">
        <v>16</v>
      </c>
      <c r="N58" s="27">
        <v>110747</v>
      </c>
      <c r="P58" s="27">
        <v>2738900.25</v>
      </c>
    </row>
    <row r="59" spans="1:16" x14ac:dyDescent="0.25">
      <c r="A59" s="26">
        <f t="shared" si="0"/>
        <v>43142</v>
      </c>
      <c r="B59" s="27">
        <v>21884630.710000001</v>
      </c>
      <c r="C59" s="27">
        <v>139336.99</v>
      </c>
      <c r="D59" s="27">
        <v>1975748.11</v>
      </c>
      <c r="E59" s="28">
        <v>1150</v>
      </c>
      <c r="F59" s="27">
        <v>245.43</v>
      </c>
      <c r="H59" s="28">
        <v>67</v>
      </c>
      <c r="I59" s="27">
        <v>3785497.5</v>
      </c>
      <c r="J59" s="27">
        <v>27835</v>
      </c>
      <c r="K59" s="27">
        <v>1142580.2</v>
      </c>
      <c r="M59" s="28">
        <v>16</v>
      </c>
      <c r="N59" s="27">
        <v>114400</v>
      </c>
      <c r="P59" s="27">
        <v>3232728.31</v>
      </c>
    </row>
    <row r="60" spans="1:16" s="32" customFormat="1" x14ac:dyDescent="0.25">
      <c r="A60" s="26">
        <f t="shared" si="0"/>
        <v>43149</v>
      </c>
      <c r="B60" s="30">
        <v>24966250.710000001</v>
      </c>
      <c r="C60" s="30">
        <v>181317.55</v>
      </c>
      <c r="D60" s="30">
        <v>2102813.16</v>
      </c>
      <c r="E60" s="31">
        <v>1150</v>
      </c>
      <c r="F60" s="30">
        <v>261.22000000000003</v>
      </c>
      <c r="G60" s="30"/>
      <c r="H60" s="31">
        <v>67</v>
      </c>
      <c r="I60" s="30">
        <v>3975855.7</v>
      </c>
      <c r="J60" s="27">
        <v>25520</v>
      </c>
      <c r="K60" s="30">
        <v>997108.4</v>
      </c>
      <c r="L60" s="31"/>
      <c r="M60" s="31">
        <v>16</v>
      </c>
      <c r="N60" s="30">
        <v>121562</v>
      </c>
      <c r="O60" s="30"/>
      <c r="P60" s="30">
        <v>3221483.56</v>
      </c>
    </row>
    <row r="61" spans="1:16" s="32" customFormat="1" x14ac:dyDescent="0.25">
      <c r="A61" s="26">
        <f t="shared" si="0"/>
        <v>43156</v>
      </c>
      <c r="B61" s="30">
        <v>25049439.27</v>
      </c>
      <c r="C61" s="30">
        <v>168483.97</v>
      </c>
      <c r="D61" s="30">
        <v>2096522.5</v>
      </c>
      <c r="E61" s="31">
        <v>1150</v>
      </c>
      <c r="F61" s="30">
        <v>260.44</v>
      </c>
      <c r="G61" s="30"/>
      <c r="H61" s="31">
        <v>67</v>
      </c>
      <c r="I61" s="30">
        <v>3883987.5</v>
      </c>
      <c r="J61" s="27">
        <v>26795</v>
      </c>
      <c r="K61" s="30">
        <v>1029523.8</v>
      </c>
      <c r="L61" s="31"/>
      <c r="M61" s="31">
        <v>16</v>
      </c>
      <c r="N61" s="30">
        <v>122310</v>
      </c>
      <c r="O61" s="30"/>
      <c r="P61" s="30">
        <v>3248356.3</v>
      </c>
    </row>
    <row r="62" spans="1:16" s="32" customFormat="1" x14ac:dyDescent="0.25">
      <c r="A62" s="26">
        <f t="shared" si="0"/>
        <v>43163</v>
      </c>
      <c r="B62" s="30">
        <v>25649300.489999998</v>
      </c>
      <c r="C62" s="30">
        <v>189339.99</v>
      </c>
      <c r="D62" s="30">
        <v>2140510.4700000002</v>
      </c>
      <c r="E62" s="31">
        <v>1150</v>
      </c>
      <c r="F62" s="30">
        <v>265.89999999999998</v>
      </c>
      <c r="G62" s="30"/>
      <c r="H62" s="31">
        <v>67</v>
      </c>
      <c r="I62" s="30">
        <v>4109019.5</v>
      </c>
      <c r="J62" s="27">
        <v>31620</v>
      </c>
      <c r="K62" s="30">
        <v>878011.1</v>
      </c>
      <c r="L62" s="31"/>
      <c r="M62" s="31">
        <v>16</v>
      </c>
      <c r="N62" s="30">
        <v>132493</v>
      </c>
      <c r="O62" s="30"/>
      <c r="P62" s="30">
        <v>3151014.57</v>
      </c>
    </row>
    <row r="63" spans="1:16" x14ac:dyDescent="0.25">
      <c r="A63" s="26">
        <f t="shared" si="0"/>
        <v>43170</v>
      </c>
      <c r="B63" s="27">
        <v>24875127.079999998</v>
      </c>
      <c r="C63" s="27">
        <v>178226.43</v>
      </c>
      <c r="D63" s="27">
        <v>2062045.27</v>
      </c>
      <c r="E63" s="28">
        <v>1150</v>
      </c>
      <c r="F63" s="27">
        <v>256.14999999999998</v>
      </c>
      <c r="H63" s="28">
        <v>67</v>
      </c>
      <c r="I63" s="27">
        <v>3875865</v>
      </c>
      <c r="J63" s="27">
        <v>26405</v>
      </c>
      <c r="K63" s="27">
        <v>755223.55</v>
      </c>
      <c r="M63" s="28">
        <v>16</v>
      </c>
      <c r="N63" s="27">
        <v>121758</v>
      </c>
      <c r="P63" s="27">
        <v>2939026.82</v>
      </c>
    </row>
    <row r="64" spans="1:16" x14ac:dyDescent="0.25">
      <c r="A64" s="26">
        <f t="shared" si="0"/>
        <v>43177</v>
      </c>
      <c r="B64" s="27">
        <v>24846798.5</v>
      </c>
      <c r="C64" s="27">
        <v>211604.83</v>
      </c>
      <c r="D64" s="27">
        <v>2056360.04</v>
      </c>
      <c r="E64" s="28">
        <v>1150</v>
      </c>
      <c r="F64" s="27">
        <v>255.45</v>
      </c>
      <c r="H64" s="28">
        <v>67</v>
      </c>
      <c r="I64" s="27">
        <v>4305341</v>
      </c>
      <c r="J64" s="27">
        <v>48405</v>
      </c>
      <c r="K64" s="27">
        <v>1272445.25</v>
      </c>
      <c r="M64" s="28">
        <v>16</v>
      </c>
      <c r="N64" s="27">
        <v>111012</v>
      </c>
      <c r="P64" s="27">
        <v>3439817.29</v>
      </c>
    </row>
    <row r="65" spans="1:18" x14ac:dyDescent="0.25">
      <c r="A65" s="26">
        <f t="shared" si="0"/>
        <v>43184</v>
      </c>
      <c r="B65" s="27">
        <v>25906867.23</v>
      </c>
      <c r="C65" s="27">
        <v>196597.62</v>
      </c>
      <c r="D65" s="27">
        <v>2157175.89</v>
      </c>
      <c r="E65" s="28">
        <v>1150</v>
      </c>
      <c r="F65" s="27">
        <v>267.97000000000003</v>
      </c>
      <c r="H65" s="28">
        <v>67</v>
      </c>
      <c r="I65" s="27">
        <v>4831272.12</v>
      </c>
      <c r="J65" s="27">
        <v>46620</v>
      </c>
      <c r="K65" s="27">
        <v>926781.92</v>
      </c>
      <c r="M65" s="28">
        <v>16</v>
      </c>
      <c r="N65" s="27">
        <v>118094</v>
      </c>
      <c r="P65" s="27">
        <v>3202051.81</v>
      </c>
    </row>
    <row r="66" spans="1:18" ht="15.75" thickBot="1" x14ac:dyDescent="0.3">
      <c r="A66" s="8" t="s">
        <v>23</v>
      </c>
      <c r="B66" s="33">
        <f>SUM(B14:B65)</f>
        <v>1098152438.23</v>
      </c>
      <c r="C66" s="33">
        <f>SUM(C14:C65)</f>
        <v>13079344.450000003</v>
      </c>
      <c r="D66" s="33">
        <f>SUM(D14:D65)</f>
        <v>90330256.969999999</v>
      </c>
      <c r="E66" s="34">
        <f>(SUM(E14:E65)/COUNT(E14:E65))</f>
        <v>1150</v>
      </c>
      <c r="F66" s="33">
        <f>(+D66/(SUM(E14:E65)*7))</f>
        <v>215.79134488772098</v>
      </c>
      <c r="G66" s="35"/>
      <c r="H66" s="34">
        <f>(SUM(H14:H65)/COUNT(H14:H65))</f>
        <v>67</v>
      </c>
      <c r="I66" s="33">
        <f>SUM(I14:I65)</f>
        <v>209729326.48000002</v>
      </c>
      <c r="J66" s="33">
        <f>SUM(J14:J65)</f>
        <v>1714640</v>
      </c>
      <c r="K66" s="33">
        <f>SUM(K14:K65)</f>
        <v>45009159.890000001</v>
      </c>
      <c r="M66" s="34">
        <f>(SUM(M14:M65)/COUNT(M14:M65))</f>
        <v>15.884615384615385</v>
      </c>
      <c r="N66" s="33">
        <f>SUM(N14:N65)</f>
        <v>5679747.25</v>
      </c>
      <c r="P66" s="33">
        <f>SUM(P14:P65)</f>
        <v>140882761.95999998</v>
      </c>
    </row>
    <row r="67" spans="1:18" s="37" customFormat="1" ht="15.75" thickTop="1" x14ac:dyDescent="0.25">
      <c r="A67" s="8"/>
      <c r="B67" s="36"/>
      <c r="C67" s="36"/>
      <c r="D67" s="36"/>
      <c r="F67" s="27"/>
      <c r="G67" s="36"/>
      <c r="H67" s="38"/>
      <c r="I67" s="35"/>
      <c r="J67" s="35"/>
      <c r="K67" s="27"/>
      <c r="M67" s="28"/>
      <c r="N67" s="27"/>
      <c r="O67" s="27"/>
      <c r="P67" s="27"/>
    </row>
    <row r="68" spans="1:18" s="37" customFormat="1" x14ac:dyDescent="0.25">
      <c r="A68" s="39" t="s">
        <v>31</v>
      </c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</row>
    <row r="69" spans="1:18" x14ac:dyDescent="0.25">
      <c r="A69" s="39" t="s">
        <v>32</v>
      </c>
      <c r="B69" s="8"/>
      <c r="I69" s="28"/>
      <c r="L69" s="27"/>
      <c r="M69" s="27"/>
      <c r="Q69" s="27"/>
      <c r="R69" s="27"/>
    </row>
    <row r="70" spans="1:18" x14ac:dyDescent="0.25">
      <c r="A70" s="39" t="s">
        <v>33</v>
      </c>
      <c r="B70" s="40"/>
      <c r="C70" s="41"/>
      <c r="D70" s="41"/>
      <c r="E70" s="41"/>
      <c r="F70" s="41"/>
      <c r="G70" s="41"/>
      <c r="H70" s="41"/>
      <c r="I70" s="42"/>
      <c r="J70" s="41"/>
      <c r="K70" s="41"/>
      <c r="L70" s="41"/>
      <c r="M70" s="41"/>
      <c r="N70" s="41"/>
      <c r="O70" s="41"/>
      <c r="Q70" s="27"/>
      <c r="R70" s="27"/>
    </row>
    <row r="71" spans="1:18" x14ac:dyDescent="0.25">
      <c r="E71" s="28"/>
      <c r="H71" s="28"/>
    </row>
    <row r="72" spans="1:18" x14ac:dyDescent="0.25">
      <c r="E72" s="28"/>
      <c r="H72" s="28"/>
    </row>
    <row r="73" spans="1:18" x14ac:dyDescent="0.25">
      <c r="E73" s="28"/>
      <c r="H73" s="28"/>
    </row>
    <row r="74" spans="1:18" x14ac:dyDescent="0.25">
      <c r="E74" s="28"/>
      <c r="H74" s="28"/>
    </row>
    <row r="75" spans="1:18" x14ac:dyDescent="0.25">
      <c r="E75" s="28"/>
      <c r="H75" s="28"/>
    </row>
    <row r="76" spans="1:18" x14ac:dyDescent="0.25">
      <c r="E76" s="28"/>
      <c r="H76" s="28"/>
    </row>
    <row r="77" spans="1:18" x14ac:dyDescent="0.25">
      <c r="E77" s="28"/>
      <c r="H77" s="28"/>
    </row>
    <row r="78" spans="1:18" x14ac:dyDescent="0.25">
      <c r="E78" s="28"/>
      <c r="H78" s="28"/>
    </row>
    <row r="79" spans="1:18" x14ac:dyDescent="0.25">
      <c r="E79" s="28"/>
      <c r="H79" s="28"/>
    </row>
    <row r="80" spans="1:18" x14ac:dyDescent="0.25">
      <c r="E80" s="28"/>
      <c r="H80" s="28"/>
    </row>
    <row r="81" spans="5:8" x14ac:dyDescent="0.25">
      <c r="E81" s="28"/>
      <c r="H81" s="28"/>
    </row>
    <row r="82" spans="5:8" x14ac:dyDescent="0.25">
      <c r="E82" s="28"/>
      <c r="H82" s="28"/>
    </row>
    <row r="83" spans="5:8" x14ac:dyDescent="0.25">
      <c r="E83" s="28"/>
      <c r="H83" s="28"/>
    </row>
    <row r="84" spans="5:8" x14ac:dyDescent="0.25">
      <c r="E84" s="28"/>
      <c r="H84" s="28"/>
    </row>
    <row r="85" spans="5:8" x14ac:dyDescent="0.25">
      <c r="E85" s="28"/>
      <c r="H85" s="28"/>
    </row>
    <row r="86" spans="5:8" x14ac:dyDescent="0.25">
      <c r="E86" s="28"/>
      <c r="H86" s="28"/>
    </row>
    <row r="87" spans="5:8" x14ac:dyDescent="0.25">
      <c r="E87" s="28"/>
      <c r="H87" s="28"/>
    </row>
    <row r="88" spans="5:8" x14ac:dyDescent="0.25">
      <c r="E88" s="28"/>
      <c r="H88" s="28"/>
    </row>
    <row r="89" spans="5:8" x14ac:dyDescent="0.25">
      <c r="H89" s="28"/>
    </row>
    <row r="90" spans="5:8" x14ac:dyDescent="0.25">
      <c r="H90" s="28"/>
    </row>
    <row r="91" spans="5:8" x14ac:dyDescent="0.25">
      <c r="H91" s="28"/>
    </row>
    <row r="92" spans="5:8" x14ac:dyDescent="0.25">
      <c r="H92" s="28"/>
    </row>
    <row r="93" spans="5:8" x14ac:dyDescent="0.25">
      <c r="H93" s="28"/>
    </row>
    <row r="94" spans="5:8" x14ac:dyDescent="0.25">
      <c r="H94" s="28"/>
    </row>
    <row r="95" spans="5:8" x14ac:dyDescent="0.25">
      <c r="H95" s="28"/>
    </row>
    <row r="96" spans="5:8" x14ac:dyDescent="0.25">
      <c r="H96" s="28"/>
    </row>
    <row r="97" spans="8:8" x14ac:dyDescent="0.25">
      <c r="H97" s="28"/>
    </row>
    <row r="98" spans="8:8" x14ac:dyDescent="0.25">
      <c r="H98" s="28"/>
    </row>
    <row r="99" spans="8:8" x14ac:dyDescent="0.25">
      <c r="H99" s="28"/>
    </row>
    <row r="100" spans="8:8" x14ac:dyDescent="0.25">
      <c r="H100" s="28"/>
    </row>
    <row r="101" spans="8:8" x14ac:dyDescent="0.25">
      <c r="H101" s="28"/>
    </row>
    <row r="102" spans="8:8" x14ac:dyDescent="0.25">
      <c r="H102" s="28"/>
    </row>
    <row r="103" spans="8:8" x14ac:dyDescent="0.25">
      <c r="H103" s="28"/>
    </row>
    <row r="104" spans="8:8" x14ac:dyDescent="0.25">
      <c r="H104" s="28"/>
    </row>
    <row r="105" spans="8:8" x14ac:dyDescent="0.25">
      <c r="H105" s="28"/>
    </row>
    <row r="106" spans="8:8" x14ac:dyDescent="0.25">
      <c r="H106" s="28"/>
    </row>
    <row r="107" spans="8:8" x14ac:dyDescent="0.25">
      <c r="H107" s="28"/>
    </row>
    <row r="108" spans="8:8" x14ac:dyDescent="0.25">
      <c r="H108" s="28"/>
    </row>
    <row r="109" spans="8:8" x14ac:dyDescent="0.25">
      <c r="H109" s="28"/>
    </row>
    <row r="110" spans="8:8" x14ac:dyDescent="0.25">
      <c r="H110" s="28"/>
    </row>
    <row r="111" spans="8:8" x14ac:dyDescent="0.25">
      <c r="H111" s="28"/>
    </row>
    <row r="112" spans="8:8" x14ac:dyDescent="0.25">
      <c r="H112" s="28"/>
    </row>
    <row r="113" spans="8:8" x14ac:dyDescent="0.25">
      <c r="H113" s="28"/>
    </row>
    <row r="114" spans="8:8" x14ac:dyDescent="0.25">
      <c r="H114" s="28"/>
    </row>
    <row r="115" spans="8:8" x14ac:dyDescent="0.25">
      <c r="H115" s="28"/>
    </row>
    <row r="116" spans="8:8" x14ac:dyDescent="0.25">
      <c r="H116" s="28"/>
    </row>
    <row r="117" spans="8:8" x14ac:dyDescent="0.25">
      <c r="H117" s="28"/>
    </row>
    <row r="118" spans="8:8" x14ac:dyDescent="0.25">
      <c r="H118" s="28"/>
    </row>
    <row r="119" spans="8:8" x14ac:dyDescent="0.25">
      <c r="H119" s="28"/>
    </row>
    <row r="120" spans="8:8" x14ac:dyDescent="0.25">
      <c r="H120" s="28"/>
    </row>
    <row r="121" spans="8:8" x14ac:dyDescent="0.25">
      <c r="H121" s="28"/>
    </row>
    <row r="122" spans="8:8" x14ac:dyDescent="0.25">
      <c r="H122" s="28"/>
    </row>
    <row r="123" spans="8:8" x14ac:dyDescent="0.25">
      <c r="H123" s="28"/>
    </row>
    <row r="124" spans="8:8" x14ac:dyDescent="0.25">
      <c r="H124" s="28"/>
    </row>
    <row r="125" spans="8:8" x14ac:dyDescent="0.25">
      <c r="H125" s="28"/>
    </row>
    <row r="126" spans="8:8" x14ac:dyDescent="0.25">
      <c r="H126" s="28"/>
    </row>
    <row r="127" spans="8:8" x14ac:dyDescent="0.25">
      <c r="H127" s="28"/>
    </row>
    <row r="128" spans="8:8" x14ac:dyDescent="0.25">
      <c r="H128" s="28"/>
    </row>
    <row r="129" spans="8:8" x14ac:dyDescent="0.25">
      <c r="H129" s="28"/>
    </row>
    <row r="130" spans="8:8" x14ac:dyDescent="0.25">
      <c r="H130" s="28"/>
    </row>
    <row r="131" spans="8:8" x14ac:dyDescent="0.25">
      <c r="H131" s="28"/>
    </row>
    <row r="132" spans="8:8" x14ac:dyDescent="0.25">
      <c r="H132" s="28"/>
    </row>
    <row r="133" spans="8:8" x14ac:dyDescent="0.25">
      <c r="H133" s="28"/>
    </row>
    <row r="134" spans="8:8" x14ac:dyDescent="0.25">
      <c r="H134" s="28"/>
    </row>
    <row r="135" spans="8:8" x14ac:dyDescent="0.25">
      <c r="H135" s="28"/>
    </row>
    <row r="136" spans="8:8" x14ac:dyDescent="0.25">
      <c r="H136" s="28"/>
    </row>
    <row r="137" spans="8:8" x14ac:dyDescent="0.25">
      <c r="H137" s="28"/>
    </row>
    <row r="138" spans="8:8" x14ac:dyDescent="0.25">
      <c r="H138" s="28"/>
    </row>
    <row r="139" spans="8:8" x14ac:dyDescent="0.25">
      <c r="H139" s="28"/>
    </row>
    <row r="140" spans="8:8" x14ac:dyDescent="0.25">
      <c r="H140" s="28"/>
    </row>
    <row r="141" spans="8:8" x14ac:dyDescent="0.25">
      <c r="H141" s="28"/>
    </row>
    <row r="142" spans="8:8" x14ac:dyDescent="0.25">
      <c r="H142" s="28"/>
    </row>
    <row r="143" spans="8:8" x14ac:dyDescent="0.25">
      <c r="H143" s="28"/>
    </row>
    <row r="144" spans="8:8" x14ac:dyDescent="0.25">
      <c r="H144" s="28"/>
    </row>
    <row r="145" spans="8:8" x14ac:dyDescent="0.25">
      <c r="H145" s="28"/>
    </row>
    <row r="146" spans="8:8" x14ac:dyDescent="0.25">
      <c r="H146" s="28"/>
    </row>
    <row r="147" spans="8:8" x14ac:dyDescent="0.25">
      <c r="H147" s="28"/>
    </row>
    <row r="148" spans="8:8" x14ac:dyDescent="0.25">
      <c r="H148" s="28"/>
    </row>
    <row r="149" spans="8:8" x14ac:dyDescent="0.25">
      <c r="H149" s="28"/>
    </row>
    <row r="150" spans="8:8" x14ac:dyDescent="0.25">
      <c r="H150" s="28"/>
    </row>
    <row r="151" spans="8:8" x14ac:dyDescent="0.25">
      <c r="H151" s="28"/>
    </row>
    <row r="152" spans="8:8" x14ac:dyDescent="0.25">
      <c r="H152" s="28"/>
    </row>
    <row r="153" spans="8:8" x14ac:dyDescent="0.25">
      <c r="H153" s="28"/>
    </row>
    <row r="154" spans="8:8" x14ac:dyDescent="0.25">
      <c r="H154" s="28"/>
    </row>
    <row r="155" spans="8:8" x14ac:dyDescent="0.25">
      <c r="H155" s="28"/>
    </row>
    <row r="156" spans="8:8" x14ac:dyDescent="0.25">
      <c r="H156" s="28"/>
    </row>
    <row r="157" spans="8:8" x14ac:dyDescent="0.25">
      <c r="H157" s="28"/>
    </row>
    <row r="158" spans="8:8" x14ac:dyDescent="0.25">
      <c r="H158" s="28"/>
    </row>
    <row r="159" spans="8:8" x14ac:dyDescent="0.25">
      <c r="H159" s="28"/>
    </row>
    <row r="160" spans="8:8" x14ac:dyDescent="0.25">
      <c r="H160" s="28"/>
    </row>
    <row r="161" spans="8:8" x14ac:dyDescent="0.25">
      <c r="H161" s="28"/>
    </row>
    <row r="162" spans="8:8" x14ac:dyDescent="0.25">
      <c r="H162" s="28"/>
    </row>
    <row r="163" spans="8:8" x14ac:dyDescent="0.25">
      <c r="H163" s="28"/>
    </row>
    <row r="164" spans="8:8" x14ac:dyDescent="0.25">
      <c r="H164" s="28"/>
    </row>
    <row r="165" spans="8:8" x14ac:dyDescent="0.25">
      <c r="H165" s="28"/>
    </row>
    <row r="166" spans="8:8" x14ac:dyDescent="0.25">
      <c r="H166" s="28"/>
    </row>
    <row r="167" spans="8:8" x14ac:dyDescent="0.25">
      <c r="H167" s="28"/>
    </row>
    <row r="168" spans="8:8" x14ac:dyDescent="0.25">
      <c r="H168" s="28"/>
    </row>
    <row r="169" spans="8:8" x14ac:dyDescent="0.25">
      <c r="H169" s="28"/>
    </row>
    <row r="170" spans="8:8" x14ac:dyDescent="0.25">
      <c r="H170" s="28"/>
    </row>
    <row r="171" spans="8:8" x14ac:dyDescent="0.25">
      <c r="H171" s="28"/>
    </row>
  </sheetData>
  <mergeCells count="9">
    <mergeCell ref="B10:F10"/>
    <mergeCell ref="H10:K10"/>
    <mergeCell ref="M10:N10"/>
    <mergeCell ref="A1:P1"/>
    <mergeCell ref="A2:P2"/>
    <mergeCell ref="A3:P3"/>
    <mergeCell ref="A4:P4"/>
    <mergeCell ref="A5:P5"/>
    <mergeCell ref="A8:P8"/>
  </mergeCells>
  <hyperlinks>
    <hyperlink ref="A4" r:id="rId1" xr:uid="{00000000-0004-0000-0200-000000000000}"/>
  </hyperlinks>
  <pageMargins left="0" right="0" top="0.25" bottom="0.25" header="0.3" footer="0.3"/>
  <pageSetup scale="6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71"/>
  <sheetViews>
    <sheetView workbookViewId="0">
      <pane xSplit="1" ySplit="13" topLeftCell="B14" activePane="bottomRight" state="frozen"/>
      <selection activeCell="B27" sqref="B27"/>
      <selection pane="topRight" activeCell="B27" sqref="B27"/>
      <selection pane="bottomLeft" activeCell="B27" sqref="B27"/>
      <selection pane="bottomRight" activeCell="K26" sqref="K26"/>
    </sheetView>
  </sheetViews>
  <sheetFormatPr defaultRowHeight="15" x14ac:dyDescent="0.25"/>
  <cols>
    <col min="1" max="1" width="11.85546875" style="8" customWidth="1"/>
    <col min="2" max="2" width="15.140625" style="27" customWidth="1"/>
    <col min="3" max="3" width="11.28515625" style="27" bestFit="1" customWidth="1"/>
    <col min="4" max="4" width="11.85546875" style="27" bestFit="1" customWidth="1"/>
    <col min="5" max="5" width="8.28515625" style="27" bestFit="1" customWidth="1"/>
    <col min="6" max="6" width="8.140625" style="27" bestFit="1" customWidth="1"/>
    <col min="7" max="7" width="2.5703125" style="27" customWidth="1"/>
    <col min="8" max="8" width="6.42578125" style="27" bestFit="1" customWidth="1"/>
    <col min="9" max="9" width="11.85546875" style="27" bestFit="1" customWidth="1"/>
    <col min="10" max="10" width="11.85546875" style="27" customWidth="1"/>
    <col min="11" max="11" width="10.85546875" style="27" bestFit="1" customWidth="1"/>
    <col min="12" max="12" width="2" style="28" customWidth="1"/>
    <col min="13" max="13" width="8.28515625" style="28" bestFit="1" customWidth="1"/>
    <col min="14" max="14" width="11" style="27" customWidth="1"/>
    <col min="15" max="15" width="1.85546875" style="27" customWidth="1"/>
    <col min="16" max="16" width="11.85546875" style="27" bestFit="1" customWidth="1"/>
    <col min="17" max="258" width="9.140625" style="2"/>
    <col min="259" max="259" width="11.85546875" style="2" customWidth="1"/>
    <col min="260" max="261" width="12.7109375" style="2" customWidth="1"/>
    <col min="262" max="262" width="10" style="2" customWidth="1"/>
    <col min="263" max="263" width="8.5703125" style="2" customWidth="1"/>
    <col min="264" max="264" width="2.5703125" style="2" customWidth="1"/>
    <col min="265" max="265" width="8.85546875" style="2" customWidth="1"/>
    <col min="266" max="266" width="14.7109375" style="2" customWidth="1"/>
    <col min="267" max="267" width="12.140625" style="2" customWidth="1"/>
    <col min="268" max="268" width="2" style="2" customWidth="1"/>
    <col min="269" max="269" width="11.28515625" style="2" customWidth="1"/>
    <col min="270" max="270" width="12" style="2" customWidth="1"/>
    <col min="271" max="271" width="1.85546875" style="2" customWidth="1"/>
    <col min="272" max="272" width="11.7109375" style="2" customWidth="1"/>
    <col min="273" max="514" width="9.140625" style="2"/>
    <col min="515" max="515" width="11.85546875" style="2" customWidth="1"/>
    <col min="516" max="517" width="12.7109375" style="2" customWidth="1"/>
    <col min="518" max="518" width="10" style="2" customWidth="1"/>
    <col min="519" max="519" width="8.5703125" style="2" customWidth="1"/>
    <col min="520" max="520" width="2.5703125" style="2" customWidth="1"/>
    <col min="521" max="521" width="8.85546875" style="2" customWidth="1"/>
    <col min="522" max="522" width="14.7109375" style="2" customWidth="1"/>
    <col min="523" max="523" width="12.140625" style="2" customWidth="1"/>
    <col min="524" max="524" width="2" style="2" customWidth="1"/>
    <col min="525" max="525" width="11.28515625" style="2" customWidth="1"/>
    <col min="526" max="526" width="12" style="2" customWidth="1"/>
    <col min="527" max="527" width="1.85546875" style="2" customWidth="1"/>
    <col min="528" max="528" width="11.7109375" style="2" customWidth="1"/>
    <col min="529" max="770" width="9.140625" style="2"/>
    <col min="771" max="771" width="11.85546875" style="2" customWidth="1"/>
    <col min="772" max="773" width="12.7109375" style="2" customWidth="1"/>
    <col min="774" max="774" width="10" style="2" customWidth="1"/>
    <col min="775" max="775" width="8.5703125" style="2" customWidth="1"/>
    <col min="776" max="776" width="2.5703125" style="2" customWidth="1"/>
    <col min="777" max="777" width="8.85546875" style="2" customWidth="1"/>
    <col min="778" max="778" width="14.7109375" style="2" customWidth="1"/>
    <col min="779" max="779" width="12.140625" style="2" customWidth="1"/>
    <col min="780" max="780" width="2" style="2" customWidth="1"/>
    <col min="781" max="781" width="11.28515625" style="2" customWidth="1"/>
    <col min="782" max="782" width="12" style="2" customWidth="1"/>
    <col min="783" max="783" width="1.85546875" style="2" customWidth="1"/>
    <col min="784" max="784" width="11.7109375" style="2" customWidth="1"/>
    <col min="785" max="1026" width="9.140625" style="2"/>
    <col min="1027" max="1027" width="11.85546875" style="2" customWidth="1"/>
    <col min="1028" max="1029" width="12.7109375" style="2" customWidth="1"/>
    <col min="1030" max="1030" width="10" style="2" customWidth="1"/>
    <col min="1031" max="1031" width="8.5703125" style="2" customWidth="1"/>
    <col min="1032" max="1032" width="2.5703125" style="2" customWidth="1"/>
    <col min="1033" max="1033" width="8.85546875" style="2" customWidth="1"/>
    <col min="1034" max="1034" width="14.7109375" style="2" customWidth="1"/>
    <col min="1035" max="1035" width="12.140625" style="2" customWidth="1"/>
    <col min="1036" max="1036" width="2" style="2" customWidth="1"/>
    <col min="1037" max="1037" width="11.28515625" style="2" customWidth="1"/>
    <col min="1038" max="1038" width="12" style="2" customWidth="1"/>
    <col min="1039" max="1039" width="1.85546875" style="2" customWidth="1"/>
    <col min="1040" max="1040" width="11.7109375" style="2" customWidth="1"/>
    <col min="1041" max="1282" width="9.140625" style="2"/>
    <col min="1283" max="1283" width="11.85546875" style="2" customWidth="1"/>
    <col min="1284" max="1285" width="12.7109375" style="2" customWidth="1"/>
    <col min="1286" max="1286" width="10" style="2" customWidth="1"/>
    <col min="1287" max="1287" width="8.5703125" style="2" customWidth="1"/>
    <col min="1288" max="1288" width="2.5703125" style="2" customWidth="1"/>
    <col min="1289" max="1289" width="8.85546875" style="2" customWidth="1"/>
    <col min="1290" max="1290" width="14.7109375" style="2" customWidth="1"/>
    <col min="1291" max="1291" width="12.140625" style="2" customWidth="1"/>
    <col min="1292" max="1292" width="2" style="2" customWidth="1"/>
    <col min="1293" max="1293" width="11.28515625" style="2" customWidth="1"/>
    <col min="1294" max="1294" width="12" style="2" customWidth="1"/>
    <col min="1295" max="1295" width="1.85546875" style="2" customWidth="1"/>
    <col min="1296" max="1296" width="11.7109375" style="2" customWidth="1"/>
    <col min="1297" max="1538" width="9.140625" style="2"/>
    <col min="1539" max="1539" width="11.85546875" style="2" customWidth="1"/>
    <col min="1540" max="1541" width="12.7109375" style="2" customWidth="1"/>
    <col min="1542" max="1542" width="10" style="2" customWidth="1"/>
    <col min="1543" max="1543" width="8.5703125" style="2" customWidth="1"/>
    <col min="1544" max="1544" width="2.5703125" style="2" customWidth="1"/>
    <col min="1545" max="1545" width="8.85546875" style="2" customWidth="1"/>
    <col min="1546" max="1546" width="14.7109375" style="2" customWidth="1"/>
    <col min="1547" max="1547" width="12.140625" style="2" customWidth="1"/>
    <col min="1548" max="1548" width="2" style="2" customWidth="1"/>
    <col min="1549" max="1549" width="11.28515625" style="2" customWidth="1"/>
    <col min="1550" max="1550" width="12" style="2" customWidth="1"/>
    <col min="1551" max="1551" width="1.85546875" style="2" customWidth="1"/>
    <col min="1552" max="1552" width="11.7109375" style="2" customWidth="1"/>
    <col min="1553" max="1794" width="9.140625" style="2"/>
    <col min="1795" max="1795" width="11.85546875" style="2" customWidth="1"/>
    <col min="1796" max="1797" width="12.7109375" style="2" customWidth="1"/>
    <col min="1798" max="1798" width="10" style="2" customWidth="1"/>
    <col min="1799" max="1799" width="8.5703125" style="2" customWidth="1"/>
    <col min="1800" max="1800" width="2.5703125" style="2" customWidth="1"/>
    <col min="1801" max="1801" width="8.85546875" style="2" customWidth="1"/>
    <col min="1802" max="1802" width="14.7109375" style="2" customWidth="1"/>
    <col min="1803" max="1803" width="12.140625" style="2" customWidth="1"/>
    <col min="1804" max="1804" width="2" style="2" customWidth="1"/>
    <col min="1805" max="1805" width="11.28515625" style="2" customWidth="1"/>
    <col min="1806" max="1806" width="12" style="2" customWidth="1"/>
    <col min="1807" max="1807" width="1.85546875" style="2" customWidth="1"/>
    <col min="1808" max="1808" width="11.7109375" style="2" customWidth="1"/>
    <col min="1809" max="2050" width="9.140625" style="2"/>
    <col min="2051" max="2051" width="11.85546875" style="2" customWidth="1"/>
    <col min="2052" max="2053" width="12.7109375" style="2" customWidth="1"/>
    <col min="2054" max="2054" width="10" style="2" customWidth="1"/>
    <col min="2055" max="2055" width="8.5703125" style="2" customWidth="1"/>
    <col min="2056" max="2056" width="2.5703125" style="2" customWidth="1"/>
    <col min="2057" max="2057" width="8.85546875" style="2" customWidth="1"/>
    <col min="2058" max="2058" width="14.7109375" style="2" customWidth="1"/>
    <col min="2059" max="2059" width="12.140625" style="2" customWidth="1"/>
    <col min="2060" max="2060" width="2" style="2" customWidth="1"/>
    <col min="2061" max="2061" width="11.28515625" style="2" customWidth="1"/>
    <col min="2062" max="2062" width="12" style="2" customWidth="1"/>
    <col min="2063" max="2063" width="1.85546875" style="2" customWidth="1"/>
    <col min="2064" max="2064" width="11.7109375" style="2" customWidth="1"/>
    <col min="2065" max="2306" width="9.140625" style="2"/>
    <col min="2307" max="2307" width="11.85546875" style="2" customWidth="1"/>
    <col min="2308" max="2309" width="12.7109375" style="2" customWidth="1"/>
    <col min="2310" max="2310" width="10" style="2" customWidth="1"/>
    <col min="2311" max="2311" width="8.5703125" style="2" customWidth="1"/>
    <col min="2312" max="2312" width="2.5703125" style="2" customWidth="1"/>
    <col min="2313" max="2313" width="8.85546875" style="2" customWidth="1"/>
    <col min="2314" max="2314" width="14.7109375" style="2" customWidth="1"/>
    <col min="2315" max="2315" width="12.140625" style="2" customWidth="1"/>
    <col min="2316" max="2316" width="2" style="2" customWidth="1"/>
    <col min="2317" max="2317" width="11.28515625" style="2" customWidth="1"/>
    <col min="2318" max="2318" width="12" style="2" customWidth="1"/>
    <col min="2319" max="2319" width="1.85546875" style="2" customWidth="1"/>
    <col min="2320" max="2320" width="11.7109375" style="2" customWidth="1"/>
    <col min="2321" max="2562" width="9.140625" style="2"/>
    <col min="2563" max="2563" width="11.85546875" style="2" customWidth="1"/>
    <col min="2564" max="2565" width="12.7109375" style="2" customWidth="1"/>
    <col min="2566" max="2566" width="10" style="2" customWidth="1"/>
    <col min="2567" max="2567" width="8.5703125" style="2" customWidth="1"/>
    <col min="2568" max="2568" width="2.5703125" style="2" customWidth="1"/>
    <col min="2569" max="2569" width="8.85546875" style="2" customWidth="1"/>
    <col min="2570" max="2570" width="14.7109375" style="2" customWidth="1"/>
    <col min="2571" max="2571" width="12.140625" style="2" customWidth="1"/>
    <col min="2572" max="2572" width="2" style="2" customWidth="1"/>
    <col min="2573" max="2573" width="11.28515625" style="2" customWidth="1"/>
    <col min="2574" max="2574" width="12" style="2" customWidth="1"/>
    <col min="2575" max="2575" width="1.85546875" style="2" customWidth="1"/>
    <col min="2576" max="2576" width="11.7109375" style="2" customWidth="1"/>
    <col min="2577" max="2818" width="9.140625" style="2"/>
    <col min="2819" max="2819" width="11.85546875" style="2" customWidth="1"/>
    <col min="2820" max="2821" width="12.7109375" style="2" customWidth="1"/>
    <col min="2822" max="2822" width="10" style="2" customWidth="1"/>
    <col min="2823" max="2823" width="8.5703125" style="2" customWidth="1"/>
    <col min="2824" max="2824" width="2.5703125" style="2" customWidth="1"/>
    <col min="2825" max="2825" width="8.85546875" style="2" customWidth="1"/>
    <col min="2826" max="2826" width="14.7109375" style="2" customWidth="1"/>
    <col min="2827" max="2827" width="12.140625" style="2" customWidth="1"/>
    <col min="2828" max="2828" width="2" style="2" customWidth="1"/>
    <col min="2829" max="2829" width="11.28515625" style="2" customWidth="1"/>
    <col min="2830" max="2830" width="12" style="2" customWidth="1"/>
    <col min="2831" max="2831" width="1.85546875" style="2" customWidth="1"/>
    <col min="2832" max="2832" width="11.7109375" style="2" customWidth="1"/>
    <col min="2833" max="3074" width="9.140625" style="2"/>
    <col min="3075" max="3075" width="11.85546875" style="2" customWidth="1"/>
    <col min="3076" max="3077" width="12.7109375" style="2" customWidth="1"/>
    <col min="3078" max="3078" width="10" style="2" customWidth="1"/>
    <col min="3079" max="3079" width="8.5703125" style="2" customWidth="1"/>
    <col min="3080" max="3080" width="2.5703125" style="2" customWidth="1"/>
    <col min="3081" max="3081" width="8.85546875" style="2" customWidth="1"/>
    <col min="3082" max="3082" width="14.7109375" style="2" customWidth="1"/>
    <col min="3083" max="3083" width="12.140625" style="2" customWidth="1"/>
    <col min="3084" max="3084" width="2" style="2" customWidth="1"/>
    <col min="3085" max="3085" width="11.28515625" style="2" customWidth="1"/>
    <col min="3086" max="3086" width="12" style="2" customWidth="1"/>
    <col min="3087" max="3087" width="1.85546875" style="2" customWidth="1"/>
    <col min="3088" max="3088" width="11.7109375" style="2" customWidth="1"/>
    <col min="3089" max="3330" width="9.140625" style="2"/>
    <col min="3331" max="3331" width="11.85546875" style="2" customWidth="1"/>
    <col min="3332" max="3333" width="12.7109375" style="2" customWidth="1"/>
    <col min="3334" max="3334" width="10" style="2" customWidth="1"/>
    <col min="3335" max="3335" width="8.5703125" style="2" customWidth="1"/>
    <col min="3336" max="3336" width="2.5703125" style="2" customWidth="1"/>
    <col min="3337" max="3337" width="8.85546875" style="2" customWidth="1"/>
    <col min="3338" max="3338" width="14.7109375" style="2" customWidth="1"/>
    <col min="3339" max="3339" width="12.140625" style="2" customWidth="1"/>
    <col min="3340" max="3340" width="2" style="2" customWidth="1"/>
    <col min="3341" max="3341" width="11.28515625" style="2" customWidth="1"/>
    <col min="3342" max="3342" width="12" style="2" customWidth="1"/>
    <col min="3343" max="3343" width="1.85546875" style="2" customWidth="1"/>
    <col min="3344" max="3344" width="11.7109375" style="2" customWidth="1"/>
    <col min="3345" max="3586" width="9.140625" style="2"/>
    <col min="3587" max="3587" width="11.85546875" style="2" customWidth="1"/>
    <col min="3588" max="3589" width="12.7109375" style="2" customWidth="1"/>
    <col min="3590" max="3590" width="10" style="2" customWidth="1"/>
    <col min="3591" max="3591" width="8.5703125" style="2" customWidth="1"/>
    <col min="3592" max="3592" width="2.5703125" style="2" customWidth="1"/>
    <col min="3593" max="3593" width="8.85546875" style="2" customWidth="1"/>
    <col min="3594" max="3594" width="14.7109375" style="2" customWidth="1"/>
    <col min="3595" max="3595" width="12.140625" style="2" customWidth="1"/>
    <col min="3596" max="3596" width="2" style="2" customWidth="1"/>
    <col min="3597" max="3597" width="11.28515625" style="2" customWidth="1"/>
    <col min="3598" max="3598" width="12" style="2" customWidth="1"/>
    <col min="3599" max="3599" width="1.85546875" style="2" customWidth="1"/>
    <col min="3600" max="3600" width="11.7109375" style="2" customWidth="1"/>
    <col min="3601" max="3842" width="9.140625" style="2"/>
    <col min="3843" max="3843" width="11.85546875" style="2" customWidth="1"/>
    <col min="3844" max="3845" width="12.7109375" style="2" customWidth="1"/>
    <col min="3846" max="3846" width="10" style="2" customWidth="1"/>
    <col min="3847" max="3847" width="8.5703125" style="2" customWidth="1"/>
    <col min="3848" max="3848" width="2.5703125" style="2" customWidth="1"/>
    <col min="3849" max="3849" width="8.85546875" style="2" customWidth="1"/>
    <col min="3850" max="3850" width="14.7109375" style="2" customWidth="1"/>
    <col min="3851" max="3851" width="12.140625" style="2" customWidth="1"/>
    <col min="3852" max="3852" width="2" style="2" customWidth="1"/>
    <col min="3853" max="3853" width="11.28515625" style="2" customWidth="1"/>
    <col min="3854" max="3854" width="12" style="2" customWidth="1"/>
    <col min="3855" max="3855" width="1.85546875" style="2" customWidth="1"/>
    <col min="3856" max="3856" width="11.7109375" style="2" customWidth="1"/>
    <col min="3857" max="4098" width="9.140625" style="2"/>
    <col min="4099" max="4099" width="11.85546875" style="2" customWidth="1"/>
    <col min="4100" max="4101" width="12.7109375" style="2" customWidth="1"/>
    <col min="4102" max="4102" width="10" style="2" customWidth="1"/>
    <col min="4103" max="4103" width="8.5703125" style="2" customWidth="1"/>
    <col min="4104" max="4104" width="2.5703125" style="2" customWidth="1"/>
    <col min="4105" max="4105" width="8.85546875" style="2" customWidth="1"/>
    <col min="4106" max="4106" width="14.7109375" style="2" customWidth="1"/>
    <col min="4107" max="4107" width="12.140625" style="2" customWidth="1"/>
    <col min="4108" max="4108" width="2" style="2" customWidth="1"/>
    <col min="4109" max="4109" width="11.28515625" style="2" customWidth="1"/>
    <col min="4110" max="4110" width="12" style="2" customWidth="1"/>
    <col min="4111" max="4111" width="1.85546875" style="2" customWidth="1"/>
    <col min="4112" max="4112" width="11.7109375" style="2" customWidth="1"/>
    <col min="4113" max="4354" width="9.140625" style="2"/>
    <col min="4355" max="4355" width="11.85546875" style="2" customWidth="1"/>
    <col min="4356" max="4357" width="12.7109375" style="2" customWidth="1"/>
    <col min="4358" max="4358" width="10" style="2" customWidth="1"/>
    <col min="4359" max="4359" width="8.5703125" style="2" customWidth="1"/>
    <col min="4360" max="4360" width="2.5703125" style="2" customWidth="1"/>
    <col min="4361" max="4361" width="8.85546875" style="2" customWidth="1"/>
    <col min="4362" max="4362" width="14.7109375" style="2" customWidth="1"/>
    <col min="4363" max="4363" width="12.140625" style="2" customWidth="1"/>
    <col min="4364" max="4364" width="2" style="2" customWidth="1"/>
    <col min="4365" max="4365" width="11.28515625" style="2" customWidth="1"/>
    <col min="4366" max="4366" width="12" style="2" customWidth="1"/>
    <col min="4367" max="4367" width="1.85546875" style="2" customWidth="1"/>
    <col min="4368" max="4368" width="11.7109375" style="2" customWidth="1"/>
    <col min="4369" max="4610" width="9.140625" style="2"/>
    <col min="4611" max="4611" width="11.85546875" style="2" customWidth="1"/>
    <col min="4612" max="4613" width="12.7109375" style="2" customWidth="1"/>
    <col min="4614" max="4614" width="10" style="2" customWidth="1"/>
    <col min="4615" max="4615" width="8.5703125" style="2" customWidth="1"/>
    <col min="4616" max="4616" width="2.5703125" style="2" customWidth="1"/>
    <col min="4617" max="4617" width="8.85546875" style="2" customWidth="1"/>
    <col min="4618" max="4618" width="14.7109375" style="2" customWidth="1"/>
    <col min="4619" max="4619" width="12.140625" style="2" customWidth="1"/>
    <col min="4620" max="4620" width="2" style="2" customWidth="1"/>
    <col min="4621" max="4621" width="11.28515625" style="2" customWidth="1"/>
    <col min="4622" max="4622" width="12" style="2" customWidth="1"/>
    <col min="4623" max="4623" width="1.85546875" style="2" customWidth="1"/>
    <col min="4624" max="4624" width="11.7109375" style="2" customWidth="1"/>
    <col min="4625" max="4866" width="9.140625" style="2"/>
    <col min="4867" max="4867" width="11.85546875" style="2" customWidth="1"/>
    <col min="4868" max="4869" width="12.7109375" style="2" customWidth="1"/>
    <col min="4870" max="4870" width="10" style="2" customWidth="1"/>
    <col min="4871" max="4871" width="8.5703125" style="2" customWidth="1"/>
    <col min="4872" max="4872" width="2.5703125" style="2" customWidth="1"/>
    <col min="4873" max="4873" width="8.85546875" style="2" customWidth="1"/>
    <col min="4874" max="4874" width="14.7109375" style="2" customWidth="1"/>
    <col min="4875" max="4875" width="12.140625" style="2" customWidth="1"/>
    <col min="4876" max="4876" width="2" style="2" customWidth="1"/>
    <col min="4877" max="4877" width="11.28515625" style="2" customWidth="1"/>
    <col min="4878" max="4878" width="12" style="2" customWidth="1"/>
    <col min="4879" max="4879" width="1.85546875" style="2" customWidth="1"/>
    <col min="4880" max="4880" width="11.7109375" style="2" customWidth="1"/>
    <col min="4881" max="5122" width="9.140625" style="2"/>
    <col min="5123" max="5123" width="11.85546875" style="2" customWidth="1"/>
    <col min="5124" max="5125" width="12.7109375" style="2" customWidth="1"/>
    <col min="5126" max="5126" width="10" style="2" customWidth="1"/>
    <col min="5127" max="5127" width="8.5703125" style="2" customWidth="1"/>
    <col min="5128" max="5128" width="2.5703125" style="2" customWidth="1"/>
    <col min="5129" max="5129" width="8.85546875" style="2" customWidth="1"/>
    <col min="5130" max="5130" width="14.7109375" style="2" customWidth="1"/>
    <col min="5131" max="5131" width="12.140625" style="2" customWidth="1"/>
    <col min="5132" max="5132" width="2" style="2" customWidth="1"/>
    <col min="5133" max="5133" width="11.28515625" style="2" customWidth="1"/>
    <col min="5134" max="5134" width="12" style="2" customWidth="1"/>
    <col min="5135" max="5135" width="1.85546875" style="2" customWidth="1"/>
    <col min="5136" max="5136" width="11.7109375" style="2" customWidth="1"/>
    <col min="5137" max="5378" width="9.140625" style="2"/>
    <col min="5379" max="5379" width="11.85546875" style="2" customWidth="1"/>
    <col min="5380" max="5381" width="12.7109375" style="2" customWidth="1"/>
    <col min="5382" max="5382" width="10" style="2" customWidth="1"/>
    <col min="5383" max="5383" width="8.5703125" style="2" customWidth="1"/>
    <col min="5384" max="5384" width="2.5703125" style="2" customWidth="1"/>
    <col min="5385" max="5385" width="8.85546875" style="2" customWidth="1"/>
    <col min="5386" max="5386" width="14.7109375" style="2" customWidth="1"/>
    <col min="5387" max="5387" width="12.140625" style="2" customWidth="1"/>
    <col min="5388" max="5388" width="2" style="2" customWidth="1"/>
    <col min="5389" max="5389" width="11.28515625" style="2" customWidth="1"/>
    <col min="5390" max="5390" width="12" style="2" customWidth="1"/>
    <col min="5391" max="5391" width="1.85546875" style="2" customWidth="1"/>
    <col min="5392" max="5392" width="11.7109375" style="2" customWidth="1"/>
    <col min="5393" max="5634" width="9.140625" style="2"/>
    <col min="5635" max="5635" width="11.85546875" style="2" customWidth="1"/>
    <col min="5636" max="5637" width="12.7109375" style="2" customWidth="1"/>
    <col min="5638" max="5638" width="10" style="2" customWidth="1"/>
    <col min="5639" max="5639" width="8.5703125" style="2" customWidth="1"/>
    <col min="5640" max="5640" width="2.5703125" style="2" customWidth="1"/>
    <col min="5641" max="5641" width="8.85546875" style="2" customWidth="1"/>
    <col min="5642" max="5642" width="14.7109375" style="2" customWidth="1"/>
    <col min="5643" max="5643" width="12.140625" style="2" customWidth="1"/>
    <col min="5644" max="5644" width="2" style="2" customWidth="1"/>
    <col min="5645" max="5645" width="11.28515625" style="2" customWidth="1"/>
    <col min="5646" max="5646" width="12" style="2" customWidth="1"/>
    <col min="5647" max="5647" width="1.85546875" style="2" customWidth="1"/>
    <col min="5648" max="5648" width="11.7109375" style="2" customWidth="1"/>
    <col min="5649" max="5890" width="9.140625" style="2"/>
    <col min="5891" max="5891" width="11.85546875" style="2" customWidth="1"/>
    <col min="5892" max="5893" width="12.7109375" style="2" customWidth="1"/>
    <col min="5894" max="5894" width="10" style="2" customWidth="1"/>
    <col min="5895" max="5895" width="8.5703125" style="2" customWidth="1"/>
    <col min="5896" max="5896" width="2.5703125" style="2" customWidth="1"/>
    <col min="5897" max="5897" width="8.85546875" style="2" customWidth="1"/>
    <col min="5898" max="5898" width="14.7109375" style="2" customWidth="1"/>
    <col min="5899" max="5899" width="12.140625" style="2" customWidth="1"/>
    <col min="5900" max="5900" width="2" style="2" customWidth="1"/>
    <col min="5901" max="5901" width="11.28515625" style="2" customWidth="1"/>
    <col min="5902" max="5902" width="12" style="2" customWidth="1"/>
    <col min="5903" max="5903" width="1.85546875" style="2" customWidth="1"/>
    <col min="5904" max="5904" width="11.7109375" style="2" customWidth="1"/>
    <col min="5905" max="6146" width="9.140625" style="2"/>
    <col min="6147" max="6147" width="11.85546875" style="2" customWidth="1"/>
    <col min="6148" max="6149" width="12.7109375" style="2" customWidth="1"/>
    <col min="6150" max="6150" width="10" style="2" customWidth="1"/>
    <col min="6151" max="6151" width="8.5703125" style="2" customWidth="1"/>
    <col min="6152" max="6152" width="2.5703125" style="2" customWidth="1"/>
    <col min="6153" max="6153" width="8.85546875" style="2" customWidth="1"/>
    <col min="6154" max="6154" width="14.7109375" style="2" customWidth="1"/>
    <col min="6155" max="6155" width="12.140625" style="2" customWidth="1"/>
    <col min="6156" max="6156" width="2" style="2" customWidth="1"/>
    <col min="6157" max="6157" width="11.28515625" style="2" customWidth="1"/>
    <col min="6158" max="6158" width="12" style="2" customWidth="1"/>
    <col min="6159" max="6159" width="1.85546875" style="2" customWidth="1"/>
    <col min="6160" max="6160" width="11.7109375" style="2" customWidth="1"/>
    <col min="6161" max="6402" width="9.140625" style="2"/>
    <col min="6403" max="6403" width="11.85546875" style="2" customWidth="1"/>
    <col min="6404" max="6405" width="12.7109375" style="2" customWidth="1"/>
    <col min="6406" max="6406" width="10" style="2" customWidth="1"/>
    <col min="6407" max="6407" width="8.5703125" style="2" customWidth="1"/>
    <col min="6408" max="6408" width="2.5703125" style="2" customWidth="1"/>
    <col min="6409" max="6409" width="8.85546875" style="2" customWidth="1"/>
    <col min="6410" max="6410" width="14.7109375" style="2" customWidth="1"/>
    <col min="6411" max="6411" width="12.140625" style="2" customWidth="1"/>
    <col min="6412" max="6412" width="2" style="2" customWidth="1"/>
    <col min="6413" max="6413" width="11.28515625" style="2" customWidth="1"/>
    <col min="6414" max="6414" width="12" style="2" customWidth="1"/>
    <col min="6415" max="6415" width="1.85546875" style="2" customWidth="1"/>
    <col min="6416" max="6416" width="11.7109375" style="2" customWidth="1"/>
    <col min="6417" max="6658" width="9.140625" style="2"/>
    <col min="6659" max="6659" width="11.85546875" style="2" customWidth="1"/>
    <col min="6660" max="6661" width="12.7109375" style="2" customWidth="1"/>
    <col min="6662" max="6662" width="10" style="2" customWidth="1"/>
    <col min="6663" max="6663" width="8.5703125" style="2" customWidth="1"/>
    <col min="6664" max="6664" width="2.5703125" style="2" customWidth="1"/>
    <col min="6665" max="6665" width="8.85546875" style="2" customWidth="1"/>
    <col min="6666" max="6666" width="14.7109375" style="2" customWidth="1"/>
    <col min="6667" max="6667" width="12.140625" style="2" customWidth="1"/>
    <col min="6668" max="6668" width="2" style="2" customWidth="1"/>
    <col min="6669" max="6669" width="11.28515625" style="2" customWidth="1"/>
    <col min="6670" max="6670" width="12" style="2" customWidth="1"/>
    <col min="6671" max="6671" width="1.85546875" style="2" customWidth="1"/>
    <col min="6672" max="6672" width="11.7109375" style="2" customWidth="1"/>
    <col min="6673" max="6914" width="9.140625" style="2"/>
    <col min="6915" max="6915" width="11.85546875" style="2" customWidth="1"/>
    <col min="6916" max="6917" width="12.7109375" style="2" customWidth="1"/>
    <col min="6918" max="6918" width="10" style="2" customWidth="1"/>
    <col min="6919" max="6919" width="8.5703125" style="2" customWidth="1"/>
    <col min="6920" max="6920" width="2.5703125" style="2" customWidth="1"/>
    <col min="6921" max="6921" width="8.85546875" style="2" customWidth="1"/>
    <col min="6922" max="6922" width="14.7109375" style="2" customWidth="1"/>
    <col min="6923" max="6923" width="12.140625" style="2" customWidth="1"/>
    <col min="6924" max="6924" width="2" style="2" customWidth="1"/>
    <col min="6925" max="6925" width="11.28515625" style="2" customWidth="1"/>
    <col min="6926" max="6926" width="12" style="2" customWidth="1"/>
    <col min="6927" max="6927" width="1.85546875" style="2" customWidth="1"/>
    <col min="6928" max="6928" width="11.7109375" style="2" customWidth="1"/>
    <col min="6929" max="7170" width="9.140625" style="2"/>
    <col min="7171" max="7171" width="11.85546875" style="2" customWidth="1"/>
    <col min="7172" max="7173" width="12.7109375" style="2" customWidth="1"/>
    <col min="7174" max="7174" width="10" style="2" customWidth="1"/>
    <col min="7175" max="7175" width="8.5703125" style="2" customWidth="1"/>
    <col min="7176" max="7176" width="2.5703125" style="2" customWidth="1"/>
    <col min="7177" max="7177" width="8.85546875" style="2" customWidth="1"/>
    <col min="7178" max="7178" width="14.7109375" style="2" customWidth="1"/>
    <col min="7179" max="7179" width="12.140625" style="2" customWidth="1"/>
    <col min="7180" max="7180" width="2" style="2" customWidth="1"/>
    <col min="7181" max="7181" width="11.28515625" style="2" customWidth="1"/>
    <col min="7182" max="7182" width="12" style="2" customWidth="1"/>
    <col min="7183" max="7183" width="1.85546875" style="2" customWidth="1"/>
    <col min="7184" max="7184" width="11.7109375" style="2" customWidth="1"/>
    <col min="7185" max="7426" width="9.140625" style="2"/>
    <col min="7427" max="7427" width="11.85546875" style="2" customWidth="1"/>
    <col min="7428" max="7429" width="12.7109375" style="2" customWidth="1"/>
    <col min="7430" max="7430" width="10" style="2" customWidth="1"/>
    <col min="7431" max="7431" width="8.5703125" style="2" customWidth="1"/>
    <col min="7432" max="7432" width="2.5703125" style="2" customWidth="1"/>
    <col min="7433" max="7433" width="8.85546875" style="2" customWidth="1"/>
    <col min="7434" max="7434" width="14.7109375" style="2" customWidth="1"/>
    <col min="7435" max="7435" width="12.140625" style="2" customWidth="1"/>
    <col min="7436" max="7436" width="2" style="2" customWidth="1"/>
    <col min="7437" max="7437" width="11.28515625" style="2" customWidth="1"/>
    <col min="7438" max="7438" width="12" style="2" customWidth="1"/>
    <col min="7439" max="7439" width="1.85546875" style="2" customWidth="1"/>
    <col min="7440" max="7440" width="11.7109375" style="2" customWidth="1"/>
    <col min="7441" max="7682" width="9.140625" style="2"/>
    <col min="7683" max="7683" width="11.85546875" style="2" customWidth="1"/>
    <col min="7684" max="7685" width="12.7109375" style="2" customWidth="1"/>
    <col min="7686" max="7686" width="10" style="2" customWidth="1"/>
    <col min="7687" max="7687" width="8.5703125" style="2" customWidth="1"/>
    <col min="7688" max="7688" width="2.5703125" style="2" customWidth="1"/>
    <col min="7689" max="7689" width="8.85546875" style="2" customWidth="1"/>
    <col min="7690" max="7690" width="14.7109375" style="2" customWidth="1"/>
    <col min="7691" max="7691" width="12.140625" style="2" customWidth="1"/>
    <col min="7692" max="7692" width="2" style="2" customWidth="1"/>
    <col min="7693" max="7693" width="11.28515625" style="2" customWidth="1"/>
    <col min="7694" max="7694" width="12" style="2" customWidth="1"/>
    <col min="7695" max="7695" width="1.85546875" style="2" customWidth="1"/>
    <col min="7696" max="7696" width="11.7109375" style="2" customWidth="1"/>
    <col min="7697" max="7938" width="9.140625" style="2"/>
    <col min="7939" max="7939" width="11.85546875" style="2" customWidth="1"/>
    <col min="7940" max="7941" width="12.7109375" style="2" customWidth="1"/>
    <col min="7942" max="7942" width="10" style="2" customWidth="1"/>
    <col min="7943" max="7943" width="8.5703125" style="2" customWidth="1"/>
    <col min="7944" max="7944" width="2.5703125" style="2" customWidth="1"/>
    <col min="7945" max="7945" width="8.85546875" style="2" customWidth="1"/>
    <col min="7946" max="7946" width="14.7109375" style="2" customWidth="1"/>
    <col min="7947" max="7947" width="12.140625" style="2" customWidth="1"/>
    <col min="7948" max="7948" width="2" style="2" customWidth="1"/>
    <col min="7949" max="7949" width="11.28515625" style="2" customWidth="1"/>
    <col min="7950" max="7950" width="12" style="2" customWidth="1"/>
    <col min="7951" max="7951" width="1.85546875" style="2" customWidth="1"/>
    <col min="7952" max="7952" width="11.7109375" style="2" customWidth="1"/>
    <col min="7953" max="8194" width="9.140625" style="2"/>
    <col min="8195" max="8195" width="11.85546875" style="2" customWidth="1"/>
    <col min="8196" max="8197" width="12.7109375" style="2" customWidth="1"/>
    <col min="8198" max="8198" width="10" style="2" customWidth="1"/>
    <col min="8199" max="8199" width="8.5703125" style="2" customWidth="1"/>
    <col min="8200" max="8200" width="2.5703125" style="2" customWidth="1"/>
    <col min="8201" max="8201" width="8.85546875" style="2" customWidth="1"/>
    <col min="8202" max="8202" width="14.7109375" style="2" customWidth="1"/>
    <col min="8203" max="8203" width="12.140625" style="2" customWidth="1"/>
    <col min="8204" max="8204" width="2" style="2" customWidth="1"/>
    <col min="8205" max="8205" width="11.28515625" style="2" customWidth="1"/>
    <col min="8206" max="8206" width="12" style="2" customWidth="1"/>
    <col min="8207" max="8207" width="1.85546875" style="2" customWidth="1"/>
    <col min="8208" max="8208" width="11.7109375" style="2" customWidth="1"/>
    <col min="8209" max="8450" width="9.140625" style="2"/>
    <col min="8451" max="8451" width="11.85546875" style="2" customWidth="1"/>
    <col min="8452" max="8453" width="12.7109375" style="2" customWidth="1"/>
    <col min="8454" max="8454" width="10" style="2" customWidth="1"/>
    <col min="8455" max="8455" width="8.5703125" style="2" customWidth="1"/>
    <col min="8456" max="8456" width="2.5703125" style="2" customWidth="1"/>
    <col min="8457" max="8457" width="8.85546875" style="2" customWidth="1"/>
    <col min="8458" max="8458" width="14.7109375" style="2" customWidth="1"/>
    <col min="8459" max="8459" width="12.140625" style="2" customWidth="1"/>
    <col min="8460" max="8460" width="2" style="2" customWidth="1"/>
    <col min="8461" max="8461" width="11.28515625" style="2" customWidth="1"/>
    <col min="8462" max="8462" width="12" style="2" customWidth="1"/>
    <col min="8463" max="8463" width="1.85546875" style="2" customWidth="1"/>
    <col min="8464" max="8464" width="11.7109375" style="2" customWidth="1"/>
    <col min="8465" max="8706" width="9.140625" style="2"/>
    <col min="8707" max="8707" width="11.85546875" style="2" customWidth="1"/>
    <col min="8708" max="8709" width="12.7109375" style="2" customWidth="1"/>
    <col min="8710" max="8710" width="10" style="2" customWidth="1"/>
    <col min="8711" max="8711" width="8.5703125" style="2" customWidth="1"/>
    <col min="8712" max="8712" width="2.5703125" style="2" customWidth="1"/>
    <col min="8713" max="8713" width="8.85546875" style="2" customWidth="1"/>
    <col min="8714" max="8714" width="14.7109375" style="2" customWidth="1"/>
    <col min="8715" max="8715" width="12.140625" style="2" customWidth="1"/>
    <col min="8716" max="8716" width="2" style="2" customWidth="1"/>
    <col min="8717" max="8717" width="11.28515625" style="2" customWidth="1"/>
    <col min="8718" max="8718" width="12" style="2" customWidth="1"/>
    <col min="8719" max="8719" width="1.85546875" style="2" customWidth="1"/>
    <col min="8720" max="8720" width="11.7109375" style="2" customWidth="1"/>
    <col min="8721" max="8962" width="9.140625" style="2"/>
    <col min="8963" max="8963" width="11.85546875" style="2" customWidth="1"/>
    <col min="8964" max="8965" width="12.7109375" style="2" customWidth="1"/>
    <col min="8966" max="8966" width="10" style="2" customWidth="1"/>
    <col min="8967" max="8967" width="8.5703125" style="2" customWidth="1"/>
    <col min="8968" max="8968" width="2.5703125" style="2" customWidth="1"/>
    <col min="8969" max="8969" width="8.85546875" style="2" customWidth="1"/>
    <col min="8970" max="8970" width="14.7109375" style="2" customWidth="1"/>
    <col min="8971" max="8971" width="12.140625" style="2" customWidth="1"/>
    <col min="8972" max="8972" width="2" style="2" customWidth="1"/>
    <col min="8973" max="8973" width="11.28515625" style="2" customWidth="1"/>
    <col min="8974" max="8974" width="12" style="2" customWidth="1"/>
    <col min="8975" max="8975" width="1.85546875" style="2" customWidth="1"/>
    <col min="8976" max="8976" width="11.7109375" style="2" customWidth="1"/>
    <col min="8977" max="9218" width="9.140625" style="2"/>
    <col min="9219" max="9219" width="11.85546875" style="2" customWidth="1"/>
    <col min="9220" max="9221" width="12.7109375" style="2" customWidth="1"/>
    <col min="9222" max="9222" width="10" style="2" customWidth="1"/>
    <col min="9223" max="9223" width="8.5703125" style="2" customWidth="1"/>
    <col min="9224" max="9224" width="2.5703125" style="2" customWidth="1"/>
    <col min="9225" max="9225" width="8.85546875" style="2" customWidth="1"/>
    <col min="9226" max="9226" width="14.7109375" style="2" customWidth="1"/>
    <col min="9227" max="9227" width="12.140625" style="2" customWidth="1"/>
    <col min="9228" max="9228" width="2" style="2" customWidth="1"/>
    <col min="9229" max="9229" width="11.28515625" style="2" customWidth="1"/>
    <col min="9230" max="9230" width="12" style="2" customWidth="1"/>
    <col min="9231" max="9231" width="1.85546875" style="2" customWidth="1"/>
    <col min="9232" max="9232" width="11.7109375" style="2" customWidth="1"/>
    <col min="9233" max="9474" width="9.140625" style="2"/>
    <col min="9475" max="9475" width="11.85546875" style="2" customWidth="1"/>
    <col min="9476" max="9477" width="12.7109375" style="2" customWidth="1"/>
    <col min="9478" max="9478" width="10" style="2" customWidth="1"/>
    <col min="9479" max="9479" width="8.5703125" style="2" customWidth="1"/>
    <col min="9480" max="9480" width="2.5703125" style="2" customWidth="1"/>
    <col min="9481" max="9481" width="8.85546875" style="2" customWidth="1"/>
    <col min="9482" max="9482" width="14.7109375" style="2" customWidth="1"/>
    <col min="9483" max="9483" width="12.140625" style="2" customWidth="1"/>
    <col min="9484" max="9484" width="2" style="2" customWidth="1"/>
    <col min="9485" max="9485" width="11.28515625" style="2" customWidth="1"/>
    <col min="9486" max="9486" width="12" style="2" customWidth="1"/>
    <col min="9487" max="9487" width="1.85546875" style="2" customWidth="1"/>
    <col min="9488" max="9488" width="11.7109375" style="2" customWidth="1"/>
    <col min="9489" max="9730" width="9.140625" style="2"/>
    <col min="9731" max="9731" width="11.85546875" style="2" customWidth="1"/>
    <col min="9732" max="9733" width="12.7109375" style="2" customWidth="1"/>
    <col min="9734" max="9734" width="10" style="2" customWidth="1"/>
    <col min="9735" max="9735" width="8.5703125" style="2" customWidth="1"/>
    <col min="9736" max="9736" width="2.5703125" style="2" customWidth="1"/>
    <col min="9737" max="9737" width="8.85546875" style="2" customWidth="1"/>
    <col min="9738" max="9738" width="14.7109375" style="2" customWidth="1"/>
    <col min="9739" max="9739" width="12.140625" style="2" customWidth="1"/>
    <col min="9740" max="9740" width="2" style="2" customWidth="1"/>
    <col min="9741" max="9741" width="11.28515625" style="2" customWidth="1"/>
    <col min="9742" max="9742" width="12" style="2" customWidth="1"/>
    <col min="9743" max="9743" width="1.85546875" style="2" customWidth="1"/>
    <col min="9744" max="9744" width="11.7109375" style="2" customWidth="1"/>
    <col min="9745" max="9986" width="9.140625" style="2"/>
    <col min="9987" max="9987" width="11.85546875" style="2" customWidth="1"/>
    <col min="9988" max="9989" width="12.7109375" style="2" customWidth="1"/>
    <col min="9990" max="9990" width="10" style="2" customWidth="1"/>
    <col min="9991" max="9991" width="8.5703125" style="2" customWidth="1"/>
    <col min="9992" max="9992" width="2.5703125" style="2" customWidth="1"/>
    <col min="9993" max="9993" width="8.85546875" style="2" customWidth="1"/>
    <col min="9994" max="9994" width="14.7109375" style="2" customWidth="1"/>
    <col min="9995" max="9995" width="12.140625" style="2" customWidth="1"/>
    <col min="9996" max="9996" width="2" style="2" customWidth="1"/>
    <col min="9997" max="9997" width="11.28515625" style="2" customWidth="1"/>
    <col min="9998" max="9998" width="12" style="2" customWidth="1"/>
    <col min="9999" max="9999" width="1.85546875" style="2" customWidth="1"/>
    <col min="10000" max="10000" width="11.7109375" style="2" customWidth="1"/>
    <col min="10001" max="10242" width="9.140625" style="2"/>
    <col min="10243" max="10243" width="11.85546875" style="2" customWidth="1"/>
    <col min="10244" max="10245" width="12.7109375" style="2" customWidth="1"/>
    <col min="10246" max="10246" width="10" style="2" customWidth="1"/>
    <col min="10247" max="10247" width="8.5703125" style="2" customWidth="1"/>
    <col min="10248" max="10248" width="2.5703125" style="2" customWidth="1"/>
    <col min="10249" max="10249" width="8.85546875" style="2" customWidth="1"/>
    <col min="10250" max="10250" width="14.7109375" style="2" customWidth="1"/>
    <col min="10251" max="10251" width="12.140625" style="2" customWidth="1"/>
    <col min="10252" max="10252" width="2" style="2" customWidth="1"/>
    <col min="10253" max="10253" width="11.28515625" style="2" customWidth="1"/>
    <col min="10254" max="10254" width="12" style="2" customWidth="1"/>
    <col min="10255" max="10255" width="1.85546875" style="2" customWidth="1"/>
    <col min="10256" max="10256" width="11.7109375" style="2" customWidth="1"/>
    <col min="10257" max="10498" width="9.140625" style="2"/>
    <col min="10499" max="10499" width="11.85546875" style="2" customWidth="1"/>
    <col min="10500" max="10501" width="12.7109375" style="2" customWidth="1"/>
    <col min="10502" max="10502" width="10" style="2" customWidth="1"/>
    <col min="10503" max="10503" width="8.5703125" style="2" customWidth="1"/>
    <col min="10504" max="10504" width="2.5703125" style="2" customWidth="1"/>
    <col min="10505" max="10505" width="8.85546875" style="2" customWidth="1"/>
    <col min="10506" max="10506" width="14.7109375" style="2" customWidth="1"/>
    <col min="10507" max="10507" width="12.140625" style="2" customWidth="1"/>
    <col min="10508" max="10508" width="2" style="2" customWidth="1"/>
    <col min="10509" max="10509" width="11.28515625" style="2" customWidth="1"/>
    <col min="10510" max="10510" width="12" style="2" customWidth="1"/>
    <col min="10511" max="10511" width="1.85546875" style="2" customWidth="1"/>
    <col min="10512" max="10512" width="11.7109375" style="2" customWidth="1"/>
    <col min="10513" max="10754" width="9.140625" style="2"/>
    <col min="10755" max="10755" width="11.85546875" style="2" customWidth="1"/>
    <col min="10756" max="10757" width="12.7109375" style="2" customWidth="1"/>
    <col min="10758" max="10758" width="10" style="2" customWidth="1"/>
    <col min="10759" max="10759" width="8.5703125" style="2" customWidth="1"/>
    <col min="10760" max="10760" width="2.5703125" style="2" customWidth="1"/>
    <col min="10761" max="10761" width="8.85546875" style="2" customWidth="1"/>
    <col min="10762" max="10762" width="14.7109375" style="2" customWidth="1"/>
    <col min="10763" max="10763" width="12.140625" style="2" customWidth="1"/>
    <col min="10764" max="10764" width="2" style="2" customWidth="1"/>
    <col min="10765" max="10765" width="11.28515625" style="2" customWidth="1"/>
    <col min="10766" max="10766" width="12" style="2" customWidth="1"/>
    <col min="10767" max="10767" width="1.85546875" style="2" customWidth="1"/>
    <col min="10768" max="10768" width="11.7109375" style="2" customWidth="1"/>
    <col min="10769" max="11010" width="9.140625" style="2"/>
    <col min="11011" max="11011" width="11.85546875" style="2" customWidth="1"/>
    <col min="11012" max="11013" width="12.7109375" style="2" customWidth="1"/>
    <col min="11014" max="11014" width="10" style="2" customWidth="1"/>
    <col min="11015" max="11015" width="8.5703125" style="2" customWidth="1"/>
    <col min="11016" max="11016" width="2.5703125" style="2" customWidth="1"/>
    <col min="11017" max="11017" width="8.85546875" style="2" customWidth="1"/>
    <col min="11018" max="11018" width="14.7109375" style="2" customWidth="1"/>
    <col min="11019" max="11019" width="12.140625" style="2" customWidth="1"/>
    <col min="11020" max="11020" width="2" style="2" customWidth="1"/>
    <col min="11021" max="11021" width="11.28515625" style="2" customWidth="1"/>
    <col min="11022" max="11022" width="12" style="2" customWidth="1"/>
    <col min="11023" max="11023" width="1.85546875" style="2" customWidth="1"/>
    <col min="11024" max="11024" width="11.7109375" style="2" customWidth="1"/>
    <col min="11025" max="11266" width="9.140625" style="2"/>
    <col min="11267" max="11267" width="11.85546875" style="2" customWidth="1"/>
    <col min="11268" max="11269" width="12.7109375" style="2" customWidth="1"/>
    <col min="11270" max="11270" width="10" style="2" customWidth="1"/>
    <col min="11271" max="11271" width="8.5703125" style="2" customWidth="1"/>
    <col min="11272" max="11272" width="2.5703125" style="2" customWidth="1"/>
    <col min="11273" max="11273" width="8.85546875" style="2" customWidth="1"/>
    <col min="11274" max="11274" width="14.7109375" style="2" customWidth="1"/>
    <col min="11275" max="11275" width="12.140625" style="2" customWidth="1"/>
    <col min="11276" max="11276" width="2" style="2" customWidth="1"/>
    <col min="11277" max="11277" width="11.28515625" style="2" customWidth="1"/>
    <col min="11278" max="11278" width="12" style="2" customWidth="1"/>
    <col min="11279" max="11279" width="1.85546875" style="2" customWidth="1"/>
    <col min="11280" max="11280" width="11.7109375" style="2" customWidth="1"/>
    <col min="11281" max="11522" width="9.140625" style="2"/>
    <col min="11523" max="11523" width="11.85546875" style="2" customWidth="1"/>
    <col min="11524" max="11525" width="12.7109375" style="2" customWidth="1"/>
    <col min="11526" max="11526" width="10" style="2" customWidth="1"/>
    <col min="11527" max="11527" width="8.5703125" style="2" customWidth="1"/>
    <col min="11528" max="11528" width="2.5703125" style="2" customWidth="1"/>
    <col min="11529" max="11529" width="8.85546875" style="2" customWidth="1"/>
    <col min="11530" max="11530" width="14.7109375" style="2" customWidth="1"/>
    <col min="11531" max="11531" width="12.140625" style="2" customWidth="1"/>
    <col min="11532" max="11532" width="2" style="2" customWidth="1"/>
    <col min="11533" max="11533" width="11.28515625" style="2" customWidth="1"/>
    <col min="11534" max="11534" width="12" style="2" customWidth="1"/>
    <col min="11535" max="11535" width="1.85546875" style="2" customWidth="1"/>
    <col min="11536" max="11536" width="11.7109375" style="2" customWidth="1"/>
    <col min="11537" max="11778" width="9.140625" style="2"/>
    <col min="11779" max="11779" width="11.85546875" style="2" customWidth="1"/>
    <col min="11780" max="11781" width="12.7109375" style="2" customWidth="1"/>
    <col min="11782" max="11782" width="10" style="2" customWidth="1"/>
    <col min="11783" max="11783" width="8.5703125" style="2" customWidth="1"/>
    <col min="11784" max="11784" width="2.5703125" style="2" customWidth="1"/>
    <col min="11785" max="11785" width="8.85546875" style="2" customWidth="1"/>
    <col min="11786" max="11786" width="14.7109375" style="2" customWidth="1"/>
    <col min="11787" max="11787" width="12.140625" style="2" customWidth="1"/>
    <col min="11788" max="11788" width="2" style="2" customWidth="1"/>
    <col min="11789" max="11789" width="11.28515625" style="2" customWidth="1"/>
    <col min="11790" max="11790" width="12" style="2" customWidth="1"/>
    <col min="11791" max="11791" width="1.85546875" style="2" customWidth="1"/>
    <col min="11792" max="11792" width="11.7109375" style="2" customWidth="1"/>
    <col min="11793" max="12034" width="9.140625" style="2"/>
    <col min="12035" max="12035" width="11.85546875" style="2" customWidth="1"/>
    <col min="12036" max="12037" width="12.7109375" style="2" customWidth="1"/>
    <col min="12038" max="12038" width="10" style="2" customWidth="1"/>
    <col min="12039" max="12039" width="8.5703125" style="2" customWidth="1"/>
    <col min="12040" max="12040" width="2.5703125" style="2" customWidth="1"/>
    <col min="12041" max="12041" width="8.85546875" style="2" customWidth="1"/>
    <col min="12042" max="12042" width="14.7109375" style="2" customWidth="1"/>
    <col min="12043" max="12043" width="12.140625" style="2" customWidth="1"/>
    <col min="12044" max="12044" width="2" style="2" customWidth="1"/>
    <col min="12045" max="12045" width="11.28515625" style="2" customWidth="1"/>
    <col min="12046" max="12046" width="12" style="2" customWidth="1"/>
    <col min="12047" max="12047" width="1.85546875" style="2" customWidth="1"/>
    <col min="12048" max="12048" width="11.7109375" style="2" customWidth="1"/>
    <col min="12049" max="12290" width="9.140625" style="2"/>
    <col min="12291" max="12291" width="11.85546875" style="2" customWidth="1"/>
    <col min="12292" max="12293" width="12.7109375" style="2" customWidth="1"/>
    <col min="12294" max="12294" width="10" style="2" customWidth="1"/>
    <col min="12295" max="12295" width="8.5703125" style="2" customWidth="1"/>
    <col min="12296" max="12296" width="2.5703125" style="2" customWidth="1"/>
    <col min="12297" max="12297" width="8.85546875" style="2" customWidth="1"/>
    <col min="12298" max="12298" width="14.7109375" style="2" customWidth="1"/>
    <col min="12299" max="12299" width="12.140625" style="2" customWidth="1"/>
    <col min="12300" max="12300" width="2" style="2" customWidth="1"/>
    <col min="12301" max="12301" width="11.28515625" style="2" customWidth="1"/>
    <col min="12302" max="12302" width="12" style="2" customWidth="1"/>
    <col min="12303" max="12303" width="1.85546875" style="2" customWidth="1"/>
    <col min="12304" max="12304" width="11.7109375" style="2" customWidth="1"/>
    <col min="12305" max="12546" width="9.140625" style="2"/>
    <col min="12547" max="12547" width="11.85546875" style="2" customWidth="1"/>
    <col min="12548" max="12549" width="12.7109375" style="2" customWidth="1"/>
    <col min="12550" max="12550" width="10" style="2" customWidth="1"/>
    <col min="12551" max="12551" width="8.5703125" style="2" customWidth="1"/>
    <col min="12552" max="12552" width="2.5703125" style="2" customWidth="1"/>
    <col min="12553" max="12553" width="8.85546875" style="2" customWidth="1"/>
    <col min="12554" max="12554" width="14.7109375" style="2" customWidth="1"/>
    <col min="12555" max="12555" width="12.140625" style="2" customWidth="1"/>
    <col min="12556" max="12556" width="2" style="2" customWidth="1"/>
    <col min="12557" max="12557" width="11.28515625" style="2" customWidth="1"/>
    <col min="12558" max="12558" width="12" style="2" customWidth="1"/>
    <col min="12559" max="12559" width="1.85546875" style="2" customWidth="1"/>
    <col min="12560" max="12560" width="11.7109375" style="2" customWidth="1"/>
    <col min="12561" max="12802" width="9.140625" style="2"/>
    <col min="12803" max="12803" width="11.85546875" style="2" customWidth="1"/>
    <col min="12804" max="12805" width="12.7109375" style="2" customWidth="1"/>
    <col min="12806" max="12806" width="10" style="2" customWidth="1"/>
    <col min="12807" max="12807" width="8.5703125" style="2" customWidth="1"/>
    <col min="12808" max="12808" width="2.5703125" style="2" customWidth="1"/>
    <col min="12809" max="12809" width="8.85546875" style="2" customWidth="1"/>
    <col min="12810" max="12810" width="14.7109375" style="2" customWidth="1"/>
    <col min="12811" max="12811" width="12.140625" style="2" customWidth="1"/>
    <col min="12812" max="12812" width="2" style="2" customWidth="1"/>
    <col min="12813" max="12813" width="11.28515625" style="2" customWidth="1"/>
    <col min="12814" max="12814" width="12" style="2" customWidth="1"/>
    <col min="12815" max="12815" width="1.85546875" style="2" customWidth="1"/>
    <col min="12816" max="12816" width="11.7109375" style="2" customWidth="1"/>
    <col min="12817" max="13058" width="9.140625" style="2"/>
    <col min="13059" max="13059" width="11.85546875" style="2" customWidth="1"/>
    <col min="13060" max="13061" width="12.7109375" style="2" customWidth="1"/>
    <col min="13062" max="13062" width="10" style="2" customWidth="1"/>
    <col min="13063" max="13063" width="8.5703125" style="2" customWidth="1"/>
    <col min="13064" max="13064" width="2.5703125" style="2" customWidth="1"/>
    <col min="13065" max="13065" width="8.85546875" style="2" customWidth="1"/>
    <col min="13066" max="13066" width="14.7109375" style="2" customWidth="1"/>
    <col min="13067" max="13067" width="12.140625" style="2" customWidth="1"/>
    <col min="13068" max="13068" width="2" style="2" customWidth="1"/>
    <col min="13069" max="13069" width="11.28515625" style="2" customWidth="1"/>
    <col min="13070" max="13070" width="12" style="2" customWidth="1"/>
    <col min="13071" max="13071" width="1.85546875" style="2" customWidth="1"/>
    <col min="13072" max="13072" width="11.7109375" style="2" customWidth="1"/>
    <col min="13073" max="13314" width="9.140625" style="2"/>
    <col min="13315" max="13315" width="11.85546875" style="2" customWidth="1"/>
    <col min="13316" max="13317" width="12.7109375" style="2" customWidth="1"/>
    <col min="13318" max="13318" width="10" style="2" customWidth="1"/>
    <col min="13319" max="13319" width="8.5703125" style="2" customWidth="1"/>
    <col min="13320" max="13320" width="2.5703125" style="2" customWidth="1"/>
    <col min="13321" max="13321" width="8.85546875" style="2" customWidth="1"/>
    <col min="13322" max="13322" width="14.7109375" style="2" customWidth="1"/>
    <col min="13323" max="13323" width="12.140625" style="2" customWidth="1"/>
    <col min="13324" max="13324" width="2" style="2" customWidth="1"/>
    <col min="13325" max="13325" width="11.28515625" style="2" customWidth="1"/>
    <col min="13326" max="13326" width="12" style="2" customWidth="1"/>
    <col min="13327" max="13327" width="1.85546875" style="2" customWidth="1"/>
    <col min="13328" max="13328" width="11.7109375" style="2" customWidth="1"/>
    <col min="13329" max="13570" width="9.140625" style="2"/>
    <col min="13571" max="13571" width="11.85546875" style="2" customWidth="1"/>
    <col min="13572" max="13573" width="12.7109375" style="2" customWidth="1"/>
    <col min="13574" max="13574" width="10" style="2" customWidth="1"/>
    <col min="13575" max="13575" width="8.5703125" style="2" customWidth="1"/>
    <col min="13576" max="13576" width="2.5703125" style="2" customWidth="1"/>
    <col min="13577" max="13577" width="8.85546875" style="2" customWidth="1"/>
    <col min="13578" max="13578" width="14.7109375" style="2" customWidth="1"/>
    <col min="13579" max="13579" width="12.140625" style="2" customWidth="1"/>
    <col min="13580" max="13580" width="2" style="2" customWidth="1"/>
    <col min="13581" max="13581" width="11.28515625" style="2" customWidth="1"/>
    <col min="13582" max="13582" width="12" style="2" customWidth="1"/>
    <col min="13583" max="13583" width="1.85546875" style="2" customWidth="1"/>
    <col min="13584" max="13584" width="11.7109375" style="2" customWidth="1"/>
    <col min="13585" max="13826" width="9.140625" style="2"/>
    <col min="13827" max="13827" width="11.85546875" style="2" customWidth="1"/>
    <col min="13828" max="13829" width="12.7109375" style="2" customWidth="1"/>
    <col min="13830" max="13830" width="10" style="2" customWidth="1"/>
    <col min="13831" max="13831" width="8.5703125" style="2" customWidth="1"/>
    <col min="13832" max="13832" width="2.5703125" style="2" customWidth="1"/>
    <col min="13833" max="13833" width="8.85546875" style="2" customWidth="1"/>
    <col min="13834" max="13834" width="14.7109375" style="2" customWidth="1"/>
    <col min="13835" max="13835" width="12.140625" style="2" customWidth="1"/>
    <col min="13836" max="13836" width="2" style="2" customWidth="1"/>
    <col min="13837" max="13837" width="11.28515625" style="2" customWidth="1"/>
    <col min="13838" max="13838" width="12" style="2" customWidth="1"/>
    <col min="13839" max="13839" width="1.85546875" style="2" customWidth="1"/>
    <col min="13840" max="13840" width="11.7109375" style="2" customWidth="1"/>
    <col min="13841" max="14082" width="9.140625" style="2"/>
    <col min="14083" max="14083" width="11.85546875" style="2" customWidth="1"/>
    <col min="14084" max="14085" width="12.7109375" style="2" customWidth="1"/>
    <col min="14086" max="14086" width="10" style="2" customWidth="1"/>
    <col min="14087" max="14087" width="8.5703125" style="2" customWidth="1"/>
    <col min="14088" max="14088" width="2.5703125" style="2" customWidth="1"/>
    <col min="14089" max="14089" width="8.85546875" style="2" customWidth="1"/>
    <col min="14090" max="14090" width="14.7109375" style="2" customWidth="1"/>
    <col min="14091" max="14091" width="12.140625" style="2" customWidth="1"/>
    <col min="14092" max="14092" width="2" style="2" customWidth="1"/>
    <col min="14093" max="14093" width="11.28515625" style="2" customWidth="1"/>
    <col min="14094" max="14094" width="12" style="2" customWidth="1"/>
    <col min="14095" max="14095" width="1.85546875" style="2" customWidth="1"/>
    <col min="14096" max="14096" width="11.7109375" style="2" customWidth="1"/>
    <col min="14097" max="14338" width="9.140625" style="2"/>
    <col min="14339" max="14339" width="11.85546875" style="2" customWidth="1"/>
    <col min="14340" max="14341" width="12.7109375" style="2" customWidth="1"/>
    <col min="14342" max="14342" width="10" style="2" customWidth="1"/>
    <col min="14343" max="14343" width="8.5703125" style="2" customWidth="1"/>
    <col min="14344" max="14344" width="2.5703125" style="2" customWidth="1"/>
    <col min="14345" max="14345" width="8.85546875" style="2" customWidth="1"/>
    <col min="14346" max="14346" width="14.7109375" style="2" customWidth="1"/>
    <col min="14347" max="14347" width="12.140625" style="2" customWidth="1"/>
    <col min="14348" max="14348" width="2" style="2" customWidth="1"/>
    <col min="14349" max="14349" width="11.28515625" style="2" customWidth="1"/>
    <col min="14350" max="14350" width="12" style="2" customWidth="1"/>
    <col min="14351" max="14351" width="1.85546875" style="2" customWidth="1"/>
    <col min="14352" max="14352" width="11.7109375" style="2" customWidth="1"/>
    <col min="14353" max="14594" width="9.140625" style="2"/>
    <col min="14595" max="14595" width="11.85546875" style="2" customWidth="1"/>
    <col min="14596" max="14597" width="12.7109375" style="2" customWidth="1"/>
    <col min="14598" max="14598" width="10" style="2" customWidth="1"/>
    <col min="14599" max="14599" width="8.5703125" style="2" customWidth="1"/>
    <col min="14600" max="14600" width="2.5703125" style="2" customWidth="1"/>
    <col min="14601" max="14601" width="8.85546875" style="2" customWidth="1"/>
    <col min="14602" max="14602" width="14.7109375" style="2" customWidth="1"/>
    <col min="14603" max="14603" width="12.140625" style="2" customWidth="1"/>
    <col min="14604" max="14604" width="2" style="2" customWidth="1"/>
    <col min="14605" max="14605" width="11.28515625" style="2" customWidth="1"/>
    <col min="14606" max="14606" width="12" style="2" customWidth="1"/>
    <col min="14607" max="14607" width="1.85546875" style="2" customWidth="1"/>
    <col min="14608" max="14608" width="11.7109375" style="2" customWidth="1"/>
    <col min="14609" max="14850" width="9.140625" style="2"/>
    <col min="14851" max="14851" width="11.85546875" style="2" customWidth="1"/>
    <col min="14852" max="14853" width="12.7109375" style="2" customWidth="1"/>
    <col min="14854" max="14854" width="10" style="2" customWidth="1"/>
    <col min="14855" max="14855" width="8.5703125" style="2" customWidth="1"/>
    <col min="14856" max="14856" width="2.5703125" style="2" customWidth="1"/>
    <col min="14857" max="14857" width="8.85546875" style="2" customWidth="1"/>
    <col min="14858" max="14858" width="14.7109375" style="2" customWidth="1"/>
    <col min="14859" max="14859" width="12.140625" style="2" customWidth="1"/>
    <col min="14860" max="14860" width="2" style="2" customWidth="1"/>
    <col min="14861" max="14861" width="11.28515625" style="2" customWidth="1"/>
    <col min="14862" max="14862" width="12" style="2" customWidth="1"/>
    <col min="14863" max="14863" width="1.85546875" style="2" customWidth="1"/>
    <col min="14864" max="14864" width="11.7109375" style="2" customWidth="1"/>
    <col min="14865" max="15106" width="9.140625" style="2"/>
    <col min="15107" max="15107" width="11.85546875" style="2" customWidth="1"/>
    <col min="15108" max="15109" width="12.7109375" style="2" customWidth="1"/>
    <col min="15110" max="15110" width="10" style="2" customWidth="1"/>
    <col min="15111" max="15111" width="8.5703125" style="2" customWidth="1"/>
    <col min="15112" max="15112" width="2.5703125" style="2" customWidth="1"/>
    <col min="15113" max="15113" width="8.85546875" style="2" customWidth="1"/>
    <col min="15114" max="15114" width="14.7109375" style="2" customWidth="1"/>
    <col min="15115" max="15115" width="12.140625" style="2" customWidth="1"/>
    <col min="15116" max="15116" width="2" style="2" customWidth="1"/>
    <col min="15117" max="15117" width="11.28515625" style="2" customWidth="1"/>
    <col min="15118" max="15118" width="12" style="2" customWidth="1"/>
    <col min="15119" max="15119" width="1.85546875" style="2" customWidth="1"/>
    <col min="15120" max="15120" width="11.7109375" style="2" customWidth="1"/>
    <col min="15121" max="15362" width="9.140625" style="2"/>
    <col min="15363" max="15363" width="11.85546875" style="2" customWidth="1"/>
    <col min="15364" max="15365" width="12.7109375" style="2" customWidth="1"/>
    <col min="15366" max="15366" width="10" style="2" customWidth="1"/>
    <col min="15367" max="15367" width="8.5703125" style="2" customWidth="1"/>
    <col min="15368" max="15368" width="2.5703125" style="2" customWidth="1"/>
    <col min="15369" max="15369" width="8.85546875" style="2" customWidth="1"/>
    <col min="15370" max="15370" width="14.7109375" style="2" customWidth="1"/>
    <col min="15371" max="15371" width="12.140625" style="2" customWidth="1"/>
    <col min="15372" max="15372" width="2" style="2" customWidth="1"/>
    <col min="15373" max="15373" width="11.28515625" style="2" customWidth="1"/>
    <col min="15374" max="15374" width="12" style="2" customWidth="1"/>
    <col min="15375" max="15375" width="1.85546875" style="2" customWidth="1"/>
    <col min="15376" max="15376" width="11.7109375" style="2" customWidth="1"/>
    <col min="15377" max="15618" width="9.140625" style="2"/>
    <col min="15619" max="15619" width="11.85546875" style="2" customWidth="1"/>
    <col min="15620" max="15621" width="12.7109375" style="2" customWidth="1"/>
    <col min="15622" max="15622" width="10" style="2" customWidth="1"/>
    <col min="15623" max="15623" width="8.5703125" style="2" customWidth="1"/>
    <col min="15624" max="15624" width="2.5703125" style="2" customWidth="1"/>
    <col min="15625" max="15625" width="8.85546875" style="2" customWidth="1"/>
    <col min="15626" max="15626" width="14.7109375" style="2" customWidth="1"/>
    <col min="15627" max="15627" width="12.140625" style="2" customWidth="1"/>
    <col min="15628" max="15628" width="2" style="2" customWidth="1"/>
    <col min="15629" max="15629" width="11.28515625" style="2" customWidth="1"/>
    <col min="15630" max="15630" width="12" style="2" customWidth="1"/>
    <col min="15631" max="15631" width="1.85546875" style="2" customWidth="1"/>
    <col min="15632" max="15632" width="11.7109375" style="2" customWidth="1"/>
    <col min="15633" max="15874" width="9.140625" style="2"/>
    <col min="15875" max="15875" width="11.85546875" style="2" customWidth="1"/>
    <col min="15876" max="15877" width="12.7109375" style="2" customWidth="1"/>
    <col min="15878" max="15878" width="10" style="2" customWidth="1"/>
    <col min="15879" max="15879" width="8.5703125" style="2" customWidth="1"/>
    <col min="15880" max="15880" width="2.5703125" style="2" customWidth="1"/>
    <col min="15881" max="15881" width="8.85546875" style="2" customWidth="1"/>
    <col min="15882" max="15882" width="14.7109375" style="2" customWidth="1"/>
    <col min="15883" max="15883" width="12.140625" style="2" customWidth="1"/>
    <col min="15884" max="15884" width="2" style="2" customWidth="1"/>
    <col min="15885" max="15885" width="11.28515625" style="2" customWidth="1"/>
    <col min="15886" max="15886" width="12" style="2" customWidth="1"/>
    <col min="15887" max="15887" width="1.85546875" style="2" customWidth="1"/>
    <col min="15888" max="15888" width="11.7109375" style="2" customWidth="1"/>
    <col min="15889" max="16130" width="9.140625" style="2"/>
    <col min="16131" max="16131" width="11.85546875" style="2" customWidth="1"/>
    <col min="16132" max="16133" width="12.7109375" style="2" customWidth="1"/>
    <col min="16134" max="16134" width="10" style="2" customWidth="1"/>
    <col min="16135" max="16135" width="8.5703125" style="2" customWidth="1"/>
    <col min="16136" max="16136" width="2.5703125" style="2" customWidth="1"/>
    <col min="16137" max="16137" width="8.85546875" style="2" customWidth="1"/>
    <col min="16138" max="16138" width="14.7109375" style="2" customWidth="1"/>
    <col min="16139" max="16139" width="12.140625" style="2" customWidth="1"/>
    <col min="16140" max="16140" width="2" style="2" customWidth="1"/>
    <col min="16141" max="16141" width="11.28515625" style="2" customWidth="1"/>
    <col min="16142" max="16142" width="12" style="2" customWidth="1"/>
    <col min="16143" max="16143" width="1.85546875" style="2" customWidth="1"/>
    <col min="16144" max="16144" width="11.7109375" style="2" customWidth="1"/>
    <col min="16145" max="16384" width="9.140625" style="2"/>
  </cols>
  <sheetData>
    <row r="1" spans="1:21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"/>
      <c r="R1" s="1"/>
      <c r="S1" s="1"/>
      <c r="T1" s="1"/>
      <c r="U1" s="1"/>
    </row>
    <row r="2" spans="1:21" ht="15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3"/>
      <c r="R2" s="3"/>
      <c r="S2" s="3"/>
      <c r="T2" s="3"/>
      <c r="U2" s="3"/>
    </row>
    <row r="3" spans="1:21" s="4" customFormat="1" ht="15.7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3"/>
      <c r="R3" s="3"/>
      <c r="S3" s="3"/>
      <c r="T3" s="3"/>
      <c r="U3" s="3"/>
    </row>
    <row r="4" spans="1:21" s="4" customFormat="1" ht="14.25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5"/>
      <c r="R4" s="5"/>
      <c r="S4" s="5"/>
      <c r="T4" s="5"/>
      <c r="U4" s="5"/>
    </row>
    <row r="5" spans="1:21" s="4" customFormat="1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"/>
      <c r="R5" s="6"/>
      <c r="S5" s="6"/>
      <c r="T5" s="6"/>
      <c r="U5" s="6"/>
    </row>
    <row r="6" spans="1:21" s="4" customForma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21" s="4" customFormat="1" x14ac:dyDescent="0.25">
      <c r="A7" s="8"/>
      <c r="B7" s="9"/>
      <c r="C7" s="9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0"/>
      <c r="P7" s="10"/>
    </row>
    <row r="8" spans="1:21" s="12" customFormat="1" ht="15" customHeight="1" x14ac:dyDescent="0.25">
      <c r="A8" s="62" t="s">
        <v>34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</row>
    <row r="9" spans="1:21" s="4" customFormat="1" ht="9" customHeight="1" x14ac:dyDescent="0.25">
      <c r="A9" s="8"/>
      <c r="B9" s="9"/>
      <c r="C9" s="9"/>
      <c r="D9" s="10"/>
      <c r="E9" s="10"/>
      <c r="F9" s="10"/>
      <c r="G9" s="10"/>
      <c r="H9" s="10"/>
      <c r="I9" s="10"/>
      <c r="J9" s="10"/>
      <c r="K9" s="10"/>
      <c r="L9" s="11"/>
      <c r="M9" s="11"/>
      <c r="N9" s="10"/>
      <c r="O9" s="10"/>
      <c r="P9" s="10"/>
    </row>
    <row r="10" spans="1:21" s="16" customFormat="1" ht="12.75" x14ac:dyDescent="0.2">
      <c r="A10" s="13"/>
      <c r="B10" s="52" t="s">
        <v>6</v>
      </c>
      <c r="C10" s="53"/>
      <c r="D10" s="53"/>
      <c r="E10" s="53"/>
      <c r="F10" s="54"/>
      <c r="G10" s="14"/>
      <c r="H10" s="52" t="s">
        <v>7</v>
      </c>
      <c r="I10" s="53"/>
      <c r="J10" s="53"/>
      <c r="K10" s="54"/>
      <c r="L10" s="15"/>
      <c r="M10" s="55" t="s">
        <v>8</v>
      </c>
      <c r="N10" s="56"/>
      <c r="O10" s="14"/>
      <c r="P10" s="14"/>
    </row>
    <row r="11" spans="1:21" s="16" customFormat="1" ht="12.75" x14ac:dyDescent="0.2">
      <c r="A11" s="13"/>
      <c r="B11" s="17"/>
      <c r="C11" s="17" t="s">
        <v>9</v>
      </c>
      <c r="D11" s="17"/>
      <c r="E11" s="17" t="s">
        <v>10</v>
      </c>
      <c r="F11" s="17"/>
      <c r="G11" s="18"/>
      <c r="H11" s="17" t="s">
        <v>11</v>
      </c>
      <c r="I11" s="17" t="s">
        <v>12</v>
      </c>
      <c r="J11" s="17" t="s">
        <v>13</v>
      </c>
      <c r="K11" s="17" t="s">
        <v>12</v>
      </c>
      <c r="L11" s="19"/>
      <c r="M11" s="20" t="s">
        <v>10</v>
      </c>
      <c r="N11" s="20" t="s">
        <v>14</v>
      </c>
      <c r="O11" s="14"/>
      <c r="P11" s="14"/>
    </row>
    <row r="12" spans="1:21" s="22" customFormat="1" ht="12.75" customHeight="1" x14ac:dyDescent="0.2">
      <c r="A12" s="21"/>
      <c r="B12" s="18" t="s">
        <v>15</v>
      </c>
      <c r="C12" s="18" t="s">
        <v>16</v>
      </c>
      <c r="D12" s="18" t="s">
        <v>17</v>
      </c>
      <c r="E12" s="19" t="s">
        <v>18</v>
      </c>
      <c r="F12" s="18" t="s">
        <v>19</v>
      </c>
      <c r="G12" s="18"/>
      <c r="H12" s="22" t="s">
        <v>20</v>
      </c>
      <c r="I12" s="18" t="s">
        <v>21</v>
      </c>
      <c r="J12" s="18" t="s">
        <v>22</v>
      </c>
      <c r="K12" s="18" t="s">
        <v>21</v>
      </c>
      <c r="L12" s="18"/>
      <c r="M12" s="22" t="s">
        <v>14</v>
      </c>
      <c r="N12" s="18" t="s">
        <v>12</v>
      </c>
      <c r="O12" s="18"/>
      <c r="P12" s="18" t="s">
        <v>23</v>
      </c>
    </row>
    <row r="13" spans="1:21" s="22" customFormat="1" ht="12.75" customHeight="1" x14ac:dyDescent="0.2">
      <c r="A13" s="23" t="s">
        <v>24</v>
      </c>
      <c r="B13" s="24" t="s">
        <v>25</v>
      </c>
      <c r="C13" s="24" t="s">
        <v>15</v>
      </c>
      <c r="D13" s="24" t="s">
        <v>26</v>
      </c>
      <c r="E13" s="25" t="s">
        <v>27</v>
      </c>
      <c r="F13" s="24" t="s">
        <v>28</v>
      </c>
      <c r="G13" s="17"/>
      <c r="H13" s="24" t="s">
        <v>29</v>
      </c>
      <c r="I13" s="24" t="s">
        <v>30</v>
      </c>
      <c r="J13" s="24" t="s">
        <v>15</v>
      </c>
      <c r="K13" s="24" t="s">
        <v>26</v>
      </c>
      <c r="L13" s="17"/>
      <c r="M13" s="24" t="s">
        <v>29</v>
      </c>
      <c r="N13" s="24" t="s">
        <v>26</v>
      </c>
      <c r="O13" s="17"/>
      <c r="P13" s="24" t="s">
        <v>26</v>
      </c>
    </row>
    <row r="14" spans="1:21" x14ac:dyDescent="0.25">
      <c r="A14" s="26">
        <v>42463</v>
      </c>
      <c r="E14" s="28"/>
      <c r="H14" s="28"/>
    </row>
    <row r="15" spans="1:21" x14ac:dyDescent="0.25">
      <c r="A15" s="26">
        <f>A14+7</f>
        <v>42470</v>
      </c>
      <c r="E15" s="28"/>
      <c r="H15" s="28"/>
    </row>
    <row r="16" spans="1:21" x14ac:dyDescent="0.25">
      <c r="A16" s="26">
        <f t="shared" ref="A16:A57" si="0">A15+7</f>
        <v>42477</v>
      </c>
      <c r="E16" s="28"/>
      <c r="H16" s="28"/>
    </row>
    <row r="17" spans="1:16" x14ac:dyDescent="0.25">
      <c r="A17" s="26">
        <f t="shared" si="0"/>
        <v>42484</v>
      </c>
      <c r="E17" s="28"/>
      <c r="F17" s="29">
        <f t="shared" ref="F17:F65" si="1">IF(D17=0,0,(D17/E17/7))</f>
        <v>0</v>
      </c>
      <c r="H17" s="28"/>
      <c r="P17" s="29">
        <f>D17+K17+N17</f>
        <v>0</v>
      </c>
    </row>
    <row r="18" spans="1:16" x14ac:dyDescent="0.25">
      <c r="A18" s="26">
        <f t="shared" si="0"/>
        <v>42491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6">
        <f t="shared" si="0"/>
        <v>42498</v>
      </c>
      <c r="E19" s="28"/>
      <c r="F19" s="2"/>
      <c r="H19" s="28"/>
    </row>
    <row r="20" spans="1:16" x14ac:dyDescent="0.25">
      <c r="A20" s="26">
        <f t="shared" si="0"/>
        <v>42505</v>
      </c>
      <c r="E20" s="28"/>
      <c r="F20" s="29">
        <f t="shared" si="1"/>
        <v>0</v>
      </c>
      <c r="H20" s="28"/>
    </row>
    <row r="21" spans="1:16" x14ac:dyDescent="0.25">
      <c r="A21" s="26">
        <f t="shared" si="0"/>
        <v>42512</v>
      </c>
      <c r="E21" s="28"/>
      <c r="F21" s="29">
        <f t="shared" si="1"/>
        <v>0</v>
      </c>
      <c r="H21" s="28"/>
    </row>
    <row r="22" spans="1:16" x14ac:dyDescent="0.25">
      <c r="A22" s="26">
        <f t="shared" si="0"/>
        <v>42519</v>
      </c>
      <c r="E22" s="28"/>
      <c r="F22" s="29">
        <f t="shared" si="1"/>
        <v>0</v>
      </c>
      <c r="H22" s="28"/>
    </row>
    <row r="23" spans="1:16" x14ac:dyDescent="0.25">
      <c r="A23" s="26">
        <f t="shared" si="0"/>
        <v>42526</v>
      </c>
      <c r="E23" s="28"/>
      <c r="F23" s="29">
        <f t="shared" si="1"/>
        <v>0</v>
      </c>
      <c r="H23" s="28"/>
    </row>
    <row r="24" spans="1:16" x14ac:dyDescent="0.25">
      <c r="A24" s="26">
        <f t="shared" si="0"/>
        <v>42533</v>
      </c>
      <c r="E24" s="28"/>
      <c r="F24" s="29">
        <f t="shared" si="1"/>
        <v>0</v>
      </c>
      <c r="H24" s="28"/>
    </row>
    <row r="25" spans="1:16" x14ac:dyDescent="0.25">
      <c r="A25" s="26">
        <f t="shared" si="0"/>
        <v>42540</v>
      </c>
      <c r="E25" s="28"/>
      <c r="F25" s="29">
        <f t="shared" si="1"/>
        <v>0</v>
      </c>
      <c r="H25" s="28"/>
    </row>
    <row r="26" spans="1:16" x14ac:dyDescent="0.25">
      <c r="A26" s="26">
        <f t="shared" si="0"/>
        <v>42547</v>
      </c>
      <c r="E26" s="28"/>
      <c r="F26" s="29">
        <f t="shared" si="1"/>
        <v>0</v>
      </c>
      <c r="H26" s="28"/>
    </row>
    <row r="27" spans="1:16" x14ac:dyDescent="0.25">
      <c r="A27" s="26">
        <f t="shared" si="0"/>
        <v>42554</v>
      </c>
      <c r="E27" s="28"/>
      <c r="F27" s="29">
        <f t="shared" si="1"/>
        <v>0</v>
      </c>
      <c r="H27" s="28"/>
    </row>
    <row r="28" spans="1:16" x14ac:dyDescent="0.25">
      <c r="A28" s="26">
        <f t="shared" si="0"/>
        <v>42561</v>
      </c>
      <c r="E28" s="28"/>
      <c r="F28" s="29">
        <f t="shared" si="1"/>
        <v>0</v>
      </c>
      <c r="H28" s="28"/>
      <c r="P28" s="29">
        <f t="shared" ref="P28:P65" si="2">D28+K28+N28</f>
        <v>0</v>
      </c>
    </row>
    <row r="29" spans="1:16" x14ac:dyDescent="0.25">
      <c r="A29" s="26">
        <f t="shared" si="0"/>
        <v>42568</v>
      </c>
      <c r="E29" s="28"/>
      <c r="F29" s="29">
        <f t="shared" si="1"/>
        <v>0</v>
      </c>
      <c r="H29" s="28"/>
      <c r="P29" s="29">
        <f t="shared" si="2"/>
        <v>0</v>
      </c>
    </row>
    <row r="30" spans="1:16" x14ac:dyDescent="0.25">
      <c r="A30" s="26">
        <f t="shared" si="0"/>
        <v>42575</v>
      </c>
      <c r="E30" s="28"/>
      <c r="F30" s="29">
        <f t="shared" si="1"/>
        <v>0</v>
      </c>
      <c r="H30" s="28"/>
      <c r="P30" s="29">
        <f t="shared" si="2"/>
        <v>0</v>
      </c>
    </row>
    <row r="31" spans="1:16" x14ac:dyDescent="0.25">
      <c r="A31" s="26">
        <f t="shared" si="0"/>
        <v>42582</v>
      </c>
      <c r="E31" s="28"/>
      <c r="F31" s="29">
        <f t="shared" si="1"/>
        <v>0</v>
      </c>
      <c r="H31" s="28"/>
      <c r="P31" s="29">
        <f t="shared" si="2"/>
        <v>0</v>
      </c>
    </row>
    <row r="32" spans="1:16" x14ac:dyDescent="0.25">
      <c r="A32" s="26">
        <f t="shared" si="0"/>
        <v>42589</v>
      </c>
      <c r="E32" s="28"/>
      <c r="F32" s="29">
        <f t="shared" si="1"/>
        <v>0</v>
      </c>
      <c r="H32" s="28"/>
      <c r="P32" s="29">
        <f t="shared" si="2"/>
        <v>0</v>
      </c>
    </row>
    <row r="33" spans="1:16" x14ac:dyDescent="0.25">
      <c r="A33" s="26">
        <f t="shared" si="0"/>
        <v>42596</v>
      </c>
      <c r="E33" s="28"/>
      <c r="F33" s="29">
        <f t="shared" si="1"/>
        <v>0</v>
      </c>
      <c r="H33" s="28"/>
      <c r="P33" s="29">
        <f t="shared" si="2"/>
        <v>0</v>
      </c>
    </row>
    <row r="34" spans="1:16" x14ac:dyDescent="0.25">
      <c r="A34" s="26">
        <f t="shared" si="0"/>
        <v>42603</v>
      </c>
      <c r="E34" s="28"/>
      <c r="F34" s="29">
        <f t="shared" si="1"/>
        <v>0</v>
      </c>
      <c r="H34" s="28"/>
      <c r="P34" s="29">
        <f t="shared" si="2"/>
        <v>0</v>
      </c>
    </row>
    <row r="35" spans="1:16" x14ac:dyDescent="0.25">
      <c r="A35" s="26">
        <f t="shared" si="0"/>
        <v>42610</v>
      </c>
      <c r="E35" s="28"/>
      <c r="F35" s="29">
        <f t="shared" si="1"/>
        <v>0</v>
      </c>
      <c r="H35" s="28"/>
      <c r="P35" s="29">
        <f t="shared" si="2"/>
        <v>0</v>
      </c>
    </row>
    <row r="36" spans="1:16" x14ac:dyDescent="0.25">
      <c r="A36" s="26">
        <f t="shared" si="0"/>
        <v>42617</v>
      </c>
      <c r="E36" s="28"/>
      <c r="F36" s="29">
        <f t="shared" si="1"/>
        <v>0</v>
      </c>
      <c r="H36" s="28"/>
      <c r="P36" s="29">
        <f t="shared" si="2"/>
        <v>0</v>
      </c>
    </row>
    <row r="37" spans="1:16" x14ac:dyDescent="0.25">
      <c r="A37" s="26">
        <f t="shared" si="0"/>
        <v>42624</v>
      </c>
      <c r="E37" s="28"/>
      <c r="F37" s="29">
        <f t="shared" si="1"/>
        <v>0</v>
      </c>
      <c r="H37" s="28"/>
      <c r="P37" s="29">
        <f t="shared" si="2"/>
        <v>0</v>
      </c>
    </row>
    <row r="38" spans="1:16" x14ac:dyDescent="0.25">
      <c r="A38" s="26">
        <f t="shared" si="0"/>
        <v>42631</v>
      </c>
      <c r="E38" s="28"/>
      <c r="F38" s="29">
        <f t="shared" si="1"/>
        <v>0</v>
      </c>
      <c r="H38" s="28"/>
      <c r="P38" s="29">
        <f t="shared" si="2"/>
        <v>0</v>
      </c>
    </row>
    <row r="39" spans="1:16" x14ac:dyDescent="0.25">
      <c r="A39" s="26">
        <f t="shared" si="0"/>
        <v>42638</v>
      </c>
      <c r="E39" s="28"/>
      <c r="F39" s="29">
        <f t="shared" si="1"/>
        <v>0</v>
      </c>
      <c r="H39" s="28"/>
      <c r="P39" s="29">
        <f t="shared" si="2"/>
        <v>0</v>
      </c>
    </row>
    <row r="40" spans="1:16" x14ac:dyDescent="0.25">
      <c r="A40" s="26">
        <f t="shared" si="0"/>
        <v>42645</v>
      </c>
      <c r="E40" s="28"/>
      <c r="F40" s="29">
        <f t="shared" si="1"/>
        <v>0</v>
      </c>
      <c r="H40" s="28"/>
      <c r="P40" s="29">
        <f t="shared" si="2"/>
        <v>0</v>
      </c>
    </row>
    <row r="41" spans="1:16" x14ac:dyDescent="0.25">
      <c r="A41" s="26">
        <f t="shared" si="0"/>
        <v>42652</v>
      </c>
      <c r="E41" s="28"/>
      <c r="F41" s="29">
        <f t="shared" si="1"/>
        <v>0</v>
      </c>
      <c r="H41" s="28"/>
      <c r="P41" s="29">
        <f t="shared" si="2"/>
        <v>0</v>
      </c>
    </row>
    <row r="42" spans="1:16" x14ac:dyDescent="0.25">
      <c r="A42" s="26">
        <f t="shared" si="0"/>
        <v>42659</v>
      </c>
      <c r="E42" s="28"/>
      <c r="F42" s="29">
        <f t="shared" si="1"/>
        <v>0</v>
      </c>
      <c r="H42" s="28"/>
      <c r="P42" s="29">
        <f t="shared" si="2"/>
        <v>0</v>
      </c>
    </row>
    <row r="43" spans="1:16" x14ac:dyDescent="0.25">
      <c r="A43" s="26">
        <f t="shared" si="0"/>
        <v>42666</v>
      </c>
      <c r="E43" s="28"/>
      <c r="F43" s="29">
        <f t="shared" si="1"/>
        <v>0</v>
      </c>
      <c r="H43" s="28"/>
      <c r="P43" s="29">
        <f t="shared" si="2"/>
        <v>0</v>
      </c>
    </row>
    <row r="44" spans="1:16" x14ac:dyDescent="0.25">
      <c r="A44" s="26">
        <f t="shared" si="0"/>
        <v>42673</v>
      </c>
      <c r="E44" s="28"/>
      <c r="F44" s="29">
        <f t="shared" si="1"/>
        <v>0</v>
      </c>
      <c r="H44" s="28"/>
      <c r="P44" s="29">
        <f t="shared" si="2"/>
        <v>0</v>
      </c>
    </row>
    <row r="45" spans="1:16" x14ac:dyDescent="0.25">
      <c r="A45" s="26">
        <f t="shared" si="0"/>
        <v>42680</v>
      </c>
      <c r="E45" s="28"/>
      <c r="F45" s="29">
        <f t="shared" si="1"/>
        <v>0</v>
      </c>
      <c r="H45" s="28"/>
      <c r="P45" s="29">
        <f t="shared" si="2"/>
        <v>0</v>
      </c>
    </row>
    <row r="46" spans="1:16" x14ac:dyDescent="0.25">
      <c r="A46" s="26">
        <f t="shared" si="0"/>
        <v>42687</v>
      </c>
      <c r="E46" s="28"/>
      <c r="F46" s="29">
        <f t="shared" si="1"/>
        <v>0</v>
      </c>
      <c r="H46" s="28"/>
      <c r="P46" s="29">
        <f t="shared" si="2"/>
        <v>0</v>
      </c>
    </row>
    <row r="47" spans="1:16" x14ac:dyDescent="0.25">
      <c r="A47" s="26">
        <f t="shared" si="0"/>
        <v>42694</v>
      </c>
      <c r="E47" s="28"/>
      <c r="F47" s="29">
        <f t="shared" si="1"/>
        <v>0</v>
      </c>
      <c r="H47" s="28"/>
      <c r="P47" s="29">
        <f t="shared" si="2"/>
        <v>0</v>
      </c>
    </row>
    <row r="48" spans="1:16" x14ac:dyDescent="0.25">
      <c r="A48" s="26">
        <f t="shared" si="0"/>
        <v>42701</v>
      </c>
      <c r="E48" s="28"/>
      <c r="F48" s="29">
        <f t="shared" si="1"/>
        <v>0</v>
      </c>
      <c r="H48" s="28"/>
      <c r="P48" s="29">
        <f t="shared" si="2"/>
        <v>0</v>
      </c>
    </row>
    <row r="49" spans="1:16" x14ac:dyDescent="0.25">
      <c r="A49" s="26">
        <f t="shared" si="0"/>
        <v>42708</v>
      </c>
      <c r="E49" s="28"/>
      <c r="F49" s="29">
        <f t="shared" si="1"/>
        <v>0</v>
      </c>
      <c r="H49" s="28"/>
      <c r="P49" s="29">
        <f t="shared" si="2"/>
        <v>0</v>
      </c>
    </row>
    <row r="50" spans="1:16" x14ac:dyDescent="0.25">
      <c r="A50" s="26">
        <f t="shared" si="0"/>
        <v>42715</v>
      </c>
      <c r="E50" s="28"/>
      <c r="F50" s="29">
        <f t="shared" si="1"/>
        <v>0</v>
      </c>
      <c r="H50" s="28"/>
      <c r="P50" s="29">
        <f t="shared" si="2"/>
        <v>0</v>
      </c>
    </row>
    <row r="51" spans="1:16" x14ac:dyDescent="0.25">
      <c r="A51" s="26">
        <f t="shared" si="0"/>
        <v>42722</v>
      </c>
      <c r="E51" s="28"/>
      <c r="F51" s="29">
        <f t="shared" si="1"/>
        <v>0</v>
      </c>
      <c r="H51" s="28"/>
      <c r="P51" s="29">
        <f t="shared" si="2"/>
        <v>0</v>
      </c>
    </row>
    <row r="52" spans="1:16" x14ac:dyDescent="0.25">
      <c r="A52" s="26">
        <f t="shared" si="0"/>
        <v>42729</v>
      </c>
      <c r="E52" s="28"/>
      <c r="F52" s="29">
        <f t="shared" si="1"/>
        <v>0</v>
      </c>
      <c r="H52" s="28"/>
      <c r="P52" s="29">
        <f t="shared" si="2"/>
        <v>0</v>
      </c>
    </row>
    <row r="53" spans="1:16" x14ac:dyDescent="0.25">
      <c r="A53" s="26">
        <f t="shared" si="0"/>
        <v>42736</v>
      </c>
      <c r="E53" s="28"/>
      <c r="F53" s="29">
        <f t="shared" si="1"/>
        <v>0</v>
      </c>
      <c r="H53" s="28"/>
      <c r="P53" s="29">
        <f t="shared" si="2"/>
        <v>0</v>
      </c>
    </row>
    <row r="54" spans="1:16" x14ac:dyDescent="0.25">
      <c r="A54" s="26">
        <f t="shared" si="0"/>
        <v>42743</v>
      </c>
      <c r="E54" s="28"/>
      <c r="F54" s="29">
        <f t="shared" si="1"/>
        <v>0</v>
      </c>
      <c r="H54" s="28"/>
      <c r="P54" s="29">
        <f t="shared" si="2"/>
        <v>0</v>
      </c>
    </row>
    <row r="55" spans="1:16" x14ac:dyDescent="0.25">
      <c r="A55" s="26">
        <f t="shared" si="0"/>
        <v>42750</v>
      </c>
      <c r="E55" s="28"/>
      <c r="F55" s="29">
        <f t="shared" si="1"/>
        <v>0</v>
      </c>
      <c r="H55" s="28"/>
      <c r="P55" s="29">
        <f t="shared" si="2"/>
        <v>0</v>
      </c>
    </row>
    <row r="56" spans="1:16" x14ac:dyDescent="0.25">
      <c r="A56" s="26">
        <f t="shared" si="0"/>
        <v>42757</v>
      </c>
      <c r="E56" s="28"/>
      <c r="F56" s="29">
        <f t="shared" si="1"/>
        <v>0</v>
      </c>
      <c r="H56" s="28"/>
      <c r="P56" s="29">
        <f t="shared" si="2"/>
        <v>0</v>
      </c>
    </row>
    <row r="57" spans="1:16" x14ac:dyDescent="0.25">
      <c r="A57" s="26">
        <f t="shared" si="0"/>
        <v>42764</v>
      </c>
      <c r="E57" s="28"/>
      <c r="F57" s="29">
        <f t="shared" si="1"/>
        <v>0</v>
      </c>
      <c r="H57" s="28"/>
      <c r="P57" s="29">
        <f t="shared" si="2"/>
        <v>0</v>
      </c>
    </row>
    <row r="58" spans="1:16" x14ac:dyDescent="0.25">
      <c r="A58" s="26">
        <v>42771</v>
      </c>
      <c r="E58" s="28"/>
      <c r="F58" s="29">
        <f t="shared" si="1"/>
        <v>0</v>
      </c>
      <c r="H58" s="28"/>
      <c r="P58" s="29">
        <f t="shared" si="2"/>
        <v>0</v>
      </c>
    </row>
    <row r="59" spans="1:16" x14ac:dyDescent="0.25">
      <c r="A59" s="26">
        <f t="shared" ref="A59:A65" si="3">+A58+7</f>
        <v>42778</v>
      </c>
      <c r="B59" s="27">
        <v>23095457.969999999</v>
      </c>
      <c r="C59" s="27">
        <v>61109.2</v>
      </c>
      <c r="D59" s="27">
        <v>2361327.4</v>
      </c>
      <c r="E59" s="28">
        <v>1150</v>
      </c>
      <c r="F59" s="27">
        <f>IF(D59=0,0,(D59/E59/6))</f>
        <v>342.22136231884059</v>
      </c>
      <c r="H59" s="28">
        <v>67</v>
      </c>
      <c r="I59" s="27">
        <v>4285425.1500000004</v>
      </c>
      <c r="J59" s="27">
        <v>0</v>
      </c>
      <c r="K59" s="27">
        <v>565931.9</v>
      </c>
      <c r="M59" s="28">
        <v>15</v>
      </c>
      <c r="N59" s="27">
        <v>111492</v>
      </c>
      <c r="P59" s="43">
        <f t="shared" si="2"/>
        <v>3038751.3</v>
      </c>
    </row>
    <row r="60" spans="1:16" s="32" customFormat="1" x14ac:dyDescent="0.25">
      <c r="A60" s="44">
        <f t="shared" si="3"/>
        <v>42785</v>
      </c>
      <c r="B60" s="30">
        <v>28132796.149999999</v>
      </c>
      <c r="C60" s="30">
        <v>98523.62</v>
      </c>
      <c r="D60" s="30">
        <v>2757416.63</v>
      </c>
      <c r="E60" s="31">
        <v>1150</v>
      </c>
      <c r="F60" s="30">
        <f t="shared" si="1"/>
        <v>342.53622732919251</v>
      </c>
      <c r="G60" s="30"/>
      <c r="H60" s="31">
        <v>67</v>
      </c>
      <c r="I60" s="30">
        <v>5713266</v>
      </c>
      <c r="J60" s="27">
        <v>0</v>
      </c>
      <c r="K60" s="30">
        <v>734537.55</v>
      </c>
      <c r="L60" s="31"/>
      <c r="M60" s="31">
        <v>15</v>
      </c>
      <c r="N60" s="30">
        <v>164649</v>
      </c>
      <c r="O60" s="30"/>
      <c r="P60" s="45">
        <f t="shared" si="2"/>
        <v>3656603.1799999997</v>
      </c>
    </row>
    <row r="61" spans="1:16" s="32" customFormat="1" x14ac:dyDescent="0.25">
      <c r="A61" s="44">
        <f t="shared" si="3"/>
        <v>42792</v>
      </c>
      <c r="B61" s="30">
        <v>26419929.300000001</v>
      </c>
      <c r="C61" s="30">
        <v>92758.71</v>
      </c>
      <c r="D61" s="30">
        <v>2558043.2799999998</v>
      </c>
      <c r="E61" s="31">
        <v>1150</v>
      </c>
      <c r="F61" s="30">
        <f t="shared" si="1"/>
        <v>317.769351552795</v>
      </c>
      <c r="G61" s="30"/>
      <c r="H61" s="31">
        <v>67</v>
      </c>
      <c r="I61" s="30">
        <v>5437518</v>
      </c>
      <c r="J61" s="27">
        <v>0</v>
      </c>
      <c r="K61" s="30">
        <v>887085</v>
      </c>
      <c r="L61" s="31"/>
      <c r="M61" s="31">
        <v>15</v>
      </c>
      <c r="N61" s="30">
        <v>164758</v>
      </c>
      <c r="O61" s="30"/>
      <c r="P61" s="45">
        <f t="shared" si="2"/>
        <v>3609886.28</v>
      </c>
    </row>
    <row r="62" spans="1:16" s="32" customFormat="1" x14ac:dyDescent="0.25">
      <c r="A62" s="44">
        <f t="shared" si="3"/>
        <v>42799</v>
      </c>
      <c r="B62" s="30">
        <v>23079520.59</v>
      </c>
      <c r="C62" s="30">
        <v>105680.45</v>
      </c>
      <c r="D62" s="30">
        <v>2174514.3199999998</v>
      </c>
      <c r="E62" s="31">
        <v>1150</v>
      </c>
      <c r="F62" s="30">
        <f t="shared" si="1"/>
        <v>270.126002484472</v>
      </c>
      <c r="G62" s="30"/>
      <c r="H62" s="31">
        <v>67</v>
      </c>
      <c r="I62" s="30">
        <v>5665620</v>
      </c>
      <c r="J62" s="27">
        <v>0</v>
      </c>
      <c r="K62" s="30">
        <v>871933.55</v>
      </c>
      <c r="L62" s="31"/>
      <c r="M62" s="31">
        <v>15</v>
      </c>
      <c r="N62" s="30">
        <v>158956</v>
      </c>
      <c r="O62" s="30"/>
      <c r="P62" s="30">
        <f t="shared" si="2"/>
        <v>3205403.87</v>
      </c>
    </row>
    <row r="63" spans="1:16" x14ac:dyDescent="0.25">
      <c r="A63" s="26">
        <f t="shared" si="3"/>
        <v>42806</v>
      </c>
      <c r="B63" s="27">
        <v>24875127.079999998</v>
      </c>
      <c r="C63" s="27">
        <v>178226.43</v>
      </c>
      <c r="D63" s="27">
        <v>2062045.27</v>
      </c>
      <c r="E63" s="28">
        <v>1150</v>
      </c>
      <c r="F63" s="27">
        <v>256.14999999999998</v>
      </c>
      <c r="H63" s="28">
        <v>67</v>
      </c>
      <c r="I63" s="27">
        <v>5314188</v>
      </c>
      <c r="J63" s="27">
        <v>0</v>
      </c>
      <c r="K63" s="27">
        <v>733272.2</v>
      </c>
      <c r="M63" s="28">
        <v>15</v>
      </c>
      <c r="N63" s="27">
        <v>146861</v>
      </c>
      <c r="P63" s="27">
        <f t="shared" si="2"/>
        <v>2942178.4699999997</v>
      </c>
    </row>
    <row r="64" spans="1:16" x14ac:dyDescent="0.25">
      <c r="A64" s="26">
        <f t="shared" si="3"/>
        <v>42813</v>
      </c>
      <c r="B64" s="27">
        <v>17031375.640000001</v>
      </c>
      <c r="C64" s="27">
        <v>113641</v>
      </c>
      <c r="D64" s="27">
        <v>1571971.76</v>
      </c>
      <c r="E64" s="28">
        <v>1150</v>
      </c>
      <c r="F64" s="27">
        <f t="shared" si="1"/>
        <v>195.27599503105588</v>
      </c>
      <c r="H64" s="28">
        <v>67</v>
      </c>
      <c r="I64" s="27">
        <v>4799711</v>
      </c>
      <c r="J64" s="27">
        <v>0</v>
      </c>
      <c r="K64" s="27">
        <v>1060418</v>
      </c>
      <c r="M64" s="28">
        <v>15</v>
      </c>
      <c r="N64" s="27">
        <v>125348</v>
      </c>
      <c r="P64" s="27">
        <f t="shared" si="2"/>
        <v>2757737.76</v>
      </c>
    </row>
    <row r="65" spans="1:18" x14ac:dyDescent="0.25">
      <c r="A65" s="26">
        <f t="shared" si="3"/>
        <v>42820</v>
      </c>
      <c r="B65" s="27">
        <v>20067897.940000001</v>
      </c>
      <c r="C65" s="27">
        <v>177954.32</v>
      </c>
      <c r="D65" s="27">
        <v>1811898.3</v>
      </c>
      <c r="E65" s="28">
        <v>1150</v>
      </c>
      <c r="F65" s="27">
        <f t="shared" si="1"/>
        <v>225.0805341614907</v>
      </c>
      <c r="H65" s="28">
        <v>67</v>
      </c>
      <c r="I65" s="27">
        <v>6145486</v>
      </c>
      <c r="J65" s="27">
        <v>0</v>
      </c>
      <c r="K65" s="27">
        <v>1664811.65</v>
      </c>
      <c r="M65" s="28">
        <v>15</v>
      </c>
      <c r="N65" s="27">
        <v>136512</v>
      </c>
      <c r="P65" s="27">
        <f t="shared" si="2"/>
        <v>3613221.95</v>
      </c>
    </row>
    <row r="66" spans="1:18" ht="15.75" thickBot="1" x14ac:dyDescent="0.3">
      <c r="A66" s="8" t="s">
        <v>23</v>
      </c>
      <c r="B66" s="33">
        <f>SUM(B17:B65)</f>
        <v>162702104.67000002</v>
      </c>
      <c r="C66" s="33">
        <f>SUM(C17:C65)</f>
        <v>827893.73</v>
      </c>
      <c r="D66" s="33">
        <f>SUM(D17:D65)</f>
        <v>15297216.959999999</v>
      </c>
      <c r="E66" s="34">
        <f>SUM(E17:E65)/COUNT(E59:E65)</f>
        <v>1150</v>
      </c>
      <c r="F66" s="33">
        <f>(+D66/((E59*6)+(SUM(E60:E65)*7)))</f>
        <v>277.12349565217392</v>
      </c>
      <c r="G66" s="35"/>
      <c r="H66" s="34">
        <f>(SUM(H17:H65)/COUNT(H59:H65))</f>
        <v>67</v>
      </c>
      <c r="I66" s="33">
        <f>SUM(I17:I65)</f>
        <v>37361214.149999999</v>
      </c>
      <c r="J66" s="33">
        <f>SUM(J17:J65)</f>
        <v>0</v>
      </c>
      <c r="K66" s="33">
        <f>SUM(K17:K65)</f>
        <v>6517989.8499999996</v>
      </c>
      <c r="M66" s="34">
        <f>(SUM(M17:M65)/COUNT(M59:M65))</f>
        <v>15</v>
      </c>
      <c r="N66" s="33">
        <f>SUM(N17:N65)</f>
        <v>1008576</v>
      </c>
      <c r="P66" s="33">
        <f>SUM(P17:P65)</f>
        <v>22823782.809999999</v>
      </c>
    </row>
    <row r="67" spans="1:18" s="37" customFormat="1" ht="15.75" thickTop="1" x14ac:dyDescent="0.25">
      <c r="A67" s="8"/>
      <c r="B67" s="36"/>
      <c r="C67" s="36"/>
      <c r="D67" s="36"/>
      <c r="F67" s="27"/>
      <c r="G67" s="36"/>
      <c r="H67" s="38"/>
      <c r="I67" s="35"/>
      <c r="J67" s="35"/>
      <c r="K67" s="27"/>
      <c r="M67" s="28"/>
      <c r="N67" s="27"/>
      <c r="O67" s="27"/>
      <c r="P67" s="27"/>
    </row>
    <row r="68" spans="1:18" s="37" customFormat="1" x14ac:dyDescent="0.25">
      <c r="A68" s="39" t="s">
        <v>31</v>
      </c>
      <c r="B68" s="36"/>
      <c r="C68" s="36"/>
      <c r="D68" s="36"/>
      <c r="F68" s="27"/>
      <c r="G68" s="36"/>
      <c r="H68" s="38"/>
      <c r="I68" s="35"/>
      <c r="J68" s="35"/>
      <c r="K68" s="27"/>
      <c r="M68" s="28"/>
      <c r="N68" s="27"/>
      <c r="O68" s="27"/>
      <c r="P68" s="27"/>
    </row>
    <row r="69" spans="1:18" x14ac:dyDescent="0.25">
      <c r="A69" s="39" t="s">
        <v>32</v>
      </c>
      <c r="B69" s="8"/>
      <c r="I69" s="28"/>
      <c r="L69" s="27"/>
      <c r="M69" s="27"/>
      <c r="Q69" s="27"/>
      <c r="R69" s="27"/>
    </row>
    <row r="70" spans="1:18" x14ac:dyDescent="0.25">
      <c r="A70" s="39" t="s">
        <v>33</v>
      </c>
      <c r="B70" s="40"/>
      <c r="C70" s="41"/>
      <c r="D70" s="41"/>
      <c r="E70" s="41"/>
      <c r="F70" s="41"/>
      <c r="G70" s="41"/>
      <c r="H70" s="41"/>
      <c r="I70" s="42"/>
      <c r="J70" s="41"/>
      <c r="K70" s="41"/>
      <c r="L70" s="41"/>
      <c r="M70" s="41"/>
      <c r="N70" s="41"/>
      <c r="O70" s="41"/>
      <c r="Q70" s="27"/>
      <c r="R70" s="27"/>
    </row>
    <row r="71" spans="1:18" x14ac:dyDescent="0.25">
      <c r="E71" s="28"/>
      <c r="H71" s="28"/>
    </row>
    <row r="72" spans="1:18" x14ac:dyDescent="0.25">
      <c r="E72" s="28"/>
      <c r="H72" s="28"/>
    </row>
    <row r="73" spans="1:18" x14ac:dyDescent="0.25">
      <c r="E73" s="28"/>
      <c r="H73" s="28"/>
    </row>
    <row r="74" spans="1:18" x14ac:dyDescent="0.25">
      <c r="E74" s="28"/>
      <c r="H74" s="28"/>
    </row>
    <row r="75" spans="1:18" x14ac:dyDescent="0.25">
      <c r="E75" s="28"/>
      <c r="H75" s="28"/>
    </row>
    <row r="76" spans="1:18" x14ac:dyDescent="0.25">
      <c r="E76" s="28"/>
      <c r="H76" s="28"/>
    </row>
    <row r="77" spans="1:18" x14ac:dyDescent="0.25">
      <c r="E77" s="28"/>
      <c r="H77" s="28"/>
    </row>
    <row r="78" spans="1:18" x14ac:dyDescent="0.25">
      <c r="E78" s="28"/>
      <c r="H78" s="28"/>
    </row>
    <row r="79" spans="1:18" x14ac:dyDescent="0.25">
      <c r="E79" s="28"/>
      <c r="H79" s="28"/>
    </row>
    <row r="80" spans="1:18" x14ac:dyDescent="0.25">
      <c r="E80" s="28"/>
      <c r="H80" s="28"/>
    </row>
    <row r="81" spans="5:8" x14ac:dyDescent="0.25">
      <c r="E81" s="28"/>
      <c r="H81" s="28"/>
    </row>
    <row r="82" spans="5:8" x14ac:dyDescent="0.25">
      <c r="E82" s="28"/>
      <c r="H82" s="28"/>
    </row>
    <row r="83" spans="5:8" x14ac:dyDescent="0.25">
      <c r="E83" s="28"/>
      <c r="H83" s="28"/>
    </row>
    <row r="84" spans="5:8" x14ac:dyDescent="0.25">
      <c r="E84" s="28"/>
      <c r="H84" s="28"/>
    </row>
    <row r="85" spans="5:8" x14ac:dyDescent="0.25">
      <c r="E85" s="28"/>
      <c r="H85" s="28"/>
    </row>
    <row r="86" spans="5:8" x14ac:dyDescent="0.25">
      <c r="E86" s="28"/>
      <c r="H86" s="28"/>
    </row>
    <row r="87" spans="5:8" x14ac:dyDescent="0.25">
      <c r="E87" s="28"/>
      <c r="H87" s="28"/>
    </row>
    <row r="88" spans="5:8" x14ac:dyDescent="0.25">
      <c r="E88" s="28"/>
      <c r="H88" s="28"/>
    </row>
    <row r="89" spans="5:8" x14ac:dyDescent="0.25">
      <c r="H89" s="28"/>
    </row>
    <row r="90" spans="5:8" x14ac:dyDescent="0.25">
      <c r="H90" s="28"/>
    </row>
    <row r="91" spans="5:8" x14ac:dyDescent="0.25">
      <c r="H91" s="28"/>
    </row>
    <row r="92" spans="5:8" x14ac:dyDescent="0.25">
      <c r="H92" s="28"/>
    </row>
    <row r="93" spans="5:8" x14ac:dyDescent="0.25">
      <c r="H93" s="28"/>
    </row>
    <row r="94" spans="5:8" x14ac:dyDescent="0.25">
      <c r="H94" s="28"/>
    </row>
    <row r="95" spans="5:8" x14ac:dyDescent="0.25">
      <c r="H95" s="28"/>
    </row>
    <row r="96" spans="5:8" x14ac:dyDescent="0.25">
      <c r="H96" s="28"/>
    </row>
    <row r="97" spans="8:8" x14ac:dyDescent="0.25">
      <c r="H97" s="28"/>
    </row>
    <row r="98" spans="8:8" x14ac:dyDescent="0.25">
      <c r="H98" s="28"/>
    </row>
    <row r="99" spans="8:8" x14ac:dyDescent="0.25">
      <c r="H99" s="28"/>
    </row>
    <row r="100" spans="8:8" x14ac:dyDescent="0.25">
      <c r="H100" s="28"/>
    </row>
    <row r="101" spans="8:8" x14ac:dyDescent="0.25">
      <c r="H101" s="28"/>
    </row>
    <row r="102" spans="8:8" x14ac:dyDescent="0.25">
      <c r="H102" s="28"/>
    </row>
    <row r="103" spans="8:8" x14ac:dyDescent="0.25">
      <c r="H103" s="28"/>
    </row>
    <row r="104" spans="8:8" x14ac:dyDescent="0.25">
      <c r="H104" s="28"/>
    </row>
    <row r="105" spans="8:8" x14ac:dyDescent="0.25">
      <c r="H105" s="28"/>
    </row>
    <row r="106" spans="8:8" x14ac:dyDescent="0.25">
      <c r="H106" s="28"/>
    </row>
    <row r="107" spans="8:8" x14ac:dyDescent="0.25">
      <c r="H107" s="28"/>
    </row>
    <row r="108" spans="8:8" x14ac:dyDescent="0.25">
      <c r="H108" s="28"/>
    </row>
    <row r="109" spans="8:8" x14ac:dyDescent="0.25">
      <c r="H109" s="28"/>
    </row>
    <row r="110" spans="8:8" x14ac:dyDescent="0.25">
      <c r="H110" s="28"/>
    </row>
    <row r="111" spans="8:8" x14ac:dyDescent="0.25">
      <c r="H111" s="28"/>
    </row>
    <row r="112" spans="8:8" x14ac:dyDescent="0.25">
      <c r="H112" s="28"/>
    </row>
    <row r="113" spans="8:8" x14ac:dyDescent="0.25">
      <c r="H113" s="28"/>
    </row>
    <row r="114" spans="8:8" x14ac:dyDescent="0.25">
      <c r="H114" s="28"/>
    </row>
    <row r="115" spans="8:8" x14ac:dyDescent="0.25">
      <c r="H115" s="28"/>
    </row>
    <row r="116" spans="8:8" x14ac:dyDescent="0.25">
      <c r="H116" s="28"/>
    </row>
    <row r="117" spans="8:8" x14ac:dyDescent="0.25">
      <c r="H117" s="28"/>
    </row>
    <row r="118" spans="8:8" x14ac:dyDescent="0.25">
      <c r="H118" s="28"/>
    </row>
    <row r="119" spans="8:8" x14ac:dyDescent="0.25">
      <c r="H119" s="28"/>
    </row>
    <row r="120" spans="8:8" x14ac:dyDescent="0.25">
      <c r="H120" s="28"/>
    </row>
    <row r="121" spans="8:8" x14ac:dyDescent="0.25">
      <c r="H121" s="28"/>
    </row>
    <row r="122" spans="8:8" x14ac:dyDescent="0.25">
      <c r="H122" s="28"/>
    </row>
    <row r="123" spans="8:8" x14ac:dyDescent="0.25">
      <c r="H123" s="28"/>
    </row>
    <row r="124" spans="8:8" x14ac:dyDescent="0.25">
      <c r="H124" s="28"/>
    </row>
    <row r="125" spans="8:8" x14ac:dyDescent="0.25">
      <c r="H125" s="28"/>
    </row>
    <row r="126" spans="8:8" x14ac:dyDescent="0.25">
      <c r="H126" s="28"/>
    </row>
    <row r="127" spans="8:8" x14ac:dyDescent="0.25">
      <c r="H127" s="28"/>
    </row>
    <row r="128" spans="8:8" x14ac:dyDescent="0.25">
      <c r="H128" s="28"/>
    </row>
    <row r="129" spans="8:8" x14ac:dyDescent="0.25">
      <c r="H129" s="28"/>
    </row>
    <row r="130" spans="8:8" x14ac:dyDescent="0.25">
      <c r="H130" s="28"/>
    </row>
    <row r="131" spans="8:8" x14ac:dyDescent="0.25">
      <c r="H131" s="28"/>
    </row>
    <row r="132" spans="8:8" x14ac:dyDescent="0.25">
      <c r="H132" s="28"/>
    </row>
    <row r="133" spans="8:8" x14ac:dyDescent="0.25">
      <c r="H133" s="28"/>
    </row>
    <row r="134" spans="8:8" x14ac:dyDescent="0.25">
      <c r="H134" s="28"/>
    </row>
    <row r="135" spans="8:8" x14ac:dyDescent="0.25">
      <c r="H135" s="28"/>
    </row>
    <row r="136" spans="8:8" x14ac:dyDescent="0.25">
      <c r="H136" s="28"/>
    </row>
    <row r="137" spans="8:8" x14ac:dyDescent="0.25">
      <c r="H137" s="28"/>
    </row>
    <row r="138" spans="8:8" x14ac:dyDescent="0.25">
      <c r="H138" s="28"/>
    </row>
    <row r="139" spans="8:8" x14ac:dyDescent="0.25">
      <c r="H139" s="28"/>
    </row>
    <row r="140" spans="8:8" x14ac:dyDescent="0.25">
      <c r="H140" s="28"/>
    </row>
    <row r="141" spans="8:8" x14ac:dyDescent="0.25">
      <c r="H141" s="28"/>
    </row>
    <row r="142" spans="8:8" x14ac:dyDescent="0.25">
      <c r="H142" s="28"/>
    </row>
    <row r="143" spans="8:8" x14ac:dyDescent="0.25">
      <c r="H143" s="28"/>
    </row>
    <row r="144" spans="8:8" x14ac:dyDescent="0.25">
      <c r="H144" s="28"/>
    </row>
    <row r="145" spans="8:8" x14ac:dyDescent="0.25">
      <c r="H145" s="28"/>
    </row>
    <row r="146" spans="8:8" x14ac:dyDescent="0.25">
      <c r="H146" s="28"/>
    </row>
    <row r="147" spans="8:8" x14ac:dyDescent="0.25">
      <c r="H147" s="28"/>
    </row>
    <row r="148" spans="8:8" x14ac:dyDescent="0.25">
      <c r="H148" s="28"/>
    </row>
    <row r="149" spans="8:8" x14ac:dyDescent="0.25">
      <c r="H149" s="28"/>
    </row>
    <row r="150" spans="8:8" x14ac:dyDescent="0.25">
      <c r="H150" s="28"/>
    </row>
    <row r="151" spans="8:8" x14ac:dyDescent="0.25">
      <c r="H151" s="28"/>
    </row>
    <row r="152" spans="8:8" x14ac:dyDescent="0.25">
      <c r="H152" s="28"/>
    </row>
    <row r="153" spans="8:8" x14ac:dyDescent="0.25">
      <c r="H153" s="28"/>
    </row>
    <row r="154" spans="8:8" x14ac:dyDescent="0.25">
      <c r="H154" s="28"/>
    </row>
    <row r="155" spans="8:8" x14ac:dyDescent="0.25">
      <c r="H155" s="28"/>
    </row>
    <row r="156" spans="8:8" x14ac:dyDescent="0.25">
      <c r="H156" s="28"/>
    </row>
    <row r="157" spans="8:8" x14ac:dyDescent="0.25">
      <c r="H157" s="28"/>
    </row>
    <row r="158" spans="8:8" x14ac:dyDescent="0.25">
      <c r="H158" s="28"/>
    </row>
    <row r="159" spans="8:8" x14ac:dyDescent="0.25">
      <c r="H159" s="28"/>
    </row>
    <row r="160" spans="8:8" x14ac:dyDescent="0.25">
      <c r="H160" s="28"/>
    </row>
    <row r="161" spans="8:8" x14ac:dyDescent="0.25">
      <c r="H161" s="28"/>
    </row>
    <row r="162" spans="8:8" x14ac:dyDescent="0.25">
      <c r="H162" s="28"/>
    </row>
    <row r="163" spans="8:8" x14ac:dyDescent="0.25">
      <c r="H163" s="28"/>
    </row>
    <row r="164" spans="8:8" x14ac:dyDescent="0.25">
      <c r="H164" s="28"/>
    </row>
    <row r="165" spans="8:8" x14ac:dyDescent="0.25">
      <c r="H165" s="28"/>
    </row>
    <row r="166" spans="8:8" x14ac:dyDescent="0.25">
      <c r="H166" s="28"/>
    </row>
    <row r="167" spans="8:8" x14ac:dyDescent="0.25">
      <c r="H167" s="28"/>
    </row>
    <row r="168" spans="8:8" x14ac:dyDescent="0.25">
      <c r="H168" s="28"/>
    </row>
    <row r="169" spans="8:8" x14ac:dyDescent="0.25">
      <c r="H169" s="28"/>
    </row>
    <row r="170" spans="8:8" x14ac:dyDescent="0.25">
      <c r="H170" s="28"/>
    </row>
    <row r="171" spans="8:8" x14ac:dyDescent="0.25">
      <c r="H171" s="28"/>
    </row>
  </sheetData>
  <sheetProtection selectLockedCells="1"/>
  <mergeCells count="9">
    <mergeCell ref="B10:F10"/>
    <mergeCell ref="H10:K10"/>
    <mergeCell ref="M10:N10"/>
    <mergeCell ref="A1:P1"/>
    <mergeCell ref="A2:P2"/>
    <mergeCell ref="A3:P3"/>
    <mergeCell ref="A4:P4"/>
    <mergeCell ref="A5:P5"/>
    <mergeCell ref="A8:P8"/>
  </mergeCells>
  <hyperlinks>
    <hyperlink ref="A4" r:id="rId1" xr:uid="{00000000-0004-0000-0300-000000000000}"/>
  </hyperlinks>
  <pageMargins left="0" right="0" top="0.25" bottom="0.25" header="0.3" footer="0.3"/>
  <pageSetup scale="7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Rivers Weekly FY 24-25</vt:lpstr>
      <vt:lpstr>Rivers Weekly FY 23-24</vt:lpstr>
      <vt:lpstr>Rivers Weekly FY 22-23</vt:lpstr>
      <vt:lpstr>Rivers Weekly FY 21-22</vt:lpstr>
      <vt:lpstr>Rivers Weekly FY 20-21</vt:lpstr>
      <vt:lpstr>Rivers Weekly FY 19-20</vt:lpstr>
      <vt:lpstr>Rivers Weekly FY 18-19</vt:lpstr>
      <vt:lpstr>Rivers Weekly FY 17-18</vt:lpstr>
      <vt:lpstr>Rivers Weekly FY 16-17</vt:lpstr>
      <vt:lpstr>'Rivers Weekly FY 16-17'!Print_Area</vt:lpstr>
      <vt:lpstr>'Rivers Weekly FY 17-18'!Print_Area</vt:lpstr>
      <vt:lpstr>'Rivers Weekly FY 18-19'!Print_Area</vt:lpstr>
      <vt:lpstr>'Rivers Weekly FY 19-20'!Print_Area</vt:lpstr>
      <vt:lpstr>'Rivers Weekly FY 20-21'!Print_Area</vt:lpstr>
      <vt:lpstr>'Rivers Weekly FY 21-22'!Print_Area</vt:lpstr>
      <vt:lpstr>'Rivers Weekly FY 22-23'!Print_Area</vt:lpstr>
      <vt:lpstr>'Rivers Weekly FY 23-24'!Print_Area</vt:lpstr>
      <vt:lpstr>'Rivers Weekly FY 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 Gaming Commission</dc:creator>
  <cp:lastModifiedBy>Day, Zachary (GAMING)</cp:lastModifiedBy>
  <cp:lastPrinted>2024-09-19T13:51:21Z</cp:lastPrinted>
  <dcterms:created xsi:type="dcterms:W3CDTF">2017-12-14T16:50:43Z</dcterms:created>
  <dcterms:modified xsi:type="dcterms:W3CDTF">2024-09-26T13:45:59Z</dcterms:modified>
</cp:coreProperties>
</file>